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thonygoret/Desktop/"/>
    </mc:Choice>
  </mc:AlternateContent>
  <xr:revisionPtr revIDLastSave="0" documentId="8_{E7389A19-1A21-504E-86A0-205846CF74BC}" xr6:coauthVersionLast="45" xr6:coauthVersionMax="45" xr10:uidLastSave="{00000000-0000-0000-0000-000000000000}"/>
  <bookViews>
    <workbookView xWindow="0" yWindow="460" windowWidth="23260" windowHeight="13320" xr2:uid="{C72E9815-2434-4E0C-B38E-8DE941AD2F88}"/>
  </bookViews>
  <sheets>
    <sheet name="Simulateur" sheetId="1" r:id="rId1"/>
    <sheet name="Impacts selon rému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0" i="2" l="1"/>
  <c r="U21" i="2" s="1"/>
  <c r="T20" i="2"/>
  <c r="T21" i="2" s="1"/>
  <c r="S20" i="2"/>
  <c r="R20" i="2"/>
  <c r="Q20" i="2"/>
  <c r="P20" i="2"/>
  <c r="O20" i="2"/>
  <c r="N20" i="2"/>
  <c r="N21" i="2" s="1"/>
  <c r="M20" i="2"/>
  <c r="M21" i="2" s="1"/>
  <c r="L20" i="2"/>
  <c r="L21" i="2" s="1"/>
  <c r="K20" i="2"/>
  <c r="J20" i="2"/>
  <c r="I20" i="2"/>
  <c r="I21" i="2" s="1"/>
  <c r="H20" i="2"/>
  <c r="G20" i="2"/>
  <c r="F20" i="2"/>
  <c r="F21" i="2" s="1"/>
  <c r="E20" i="2"/>
  <c r="E21" i="2" s="1"/>
  <c r="D20" i="2"/>
  <c r="D21" i="2" s="1"/>
  <c r="C20" i="2"/>
  <c r="B20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E7" i="2"/>
  <c r="U6" i="2"/>
  <c r="U8" i="2" s="1"/>
  <c r="T6" i="2"/>
  <c r="T8" i="2" s="1"/>
  <c r="S6" i="2"/>
  <c r="S8" i="2" s="1"/>
  <c r="R6" i="2"/>
  <c r="R7" i="2" s="1"/>
  <c r="Q6" i="2"/>
  <c r="Q7" i="2" s="1"/>
  <c r="P6" i="2"/>
  <c r="P7" i="2" s="1"/>
  <c r="O6" i="2"/>
  <c r="O8" i="2" s="1"/>
  <c r="N6" i="2"/>
  <c r="N8" i="2" s="1"/>
  <c r="M6" i="2"/>
  <c r="M8" i="2" s="1"/>
  <c r="L6" i="2"/>
  <c r="L8" i="2" s="1"/>
  <c r="K6" i="2"/>
  <c r="K8" i="2" s="1"/>
  <c r="J6" i="2"/>
  <c r="J7" i="2" s="1"/>
  <c r="I6" i="2"/>
  <c r="I7" i="2" s="1"/>
  <c r="H6" i="2"/>
  <c r="H8" i="2" s="1"/>
  <c r="G6" i="2"/>
  <c r="G7" i="2" s="1"/>
  <c r="F6" i="2"/>
  <c r="F8" i="2" s="1"/>
  <c r="E6" i="2"/>
  <c r="E8" i="2" s="1"/>
  <c r="D6" i="2"/>
  <c r="D8" i="2" s="1"/>
  <c r="C6" i="2"/>
  <c r="C8" i="2" s="1"/>
  <c r="B6" i="2"/>
  <c r="B7" i="2" s="1"/>
  <c r="B6" i="1"/>
  <c r="B5" i="1"/>
  <c r="U29" i="1"/>
  <c r="T29" i="1"/>
  <c r="T30" i="1" s="1"/>
  <c r="S29" i="1"/>
  <c r="S30" i="1" s="1"/>
  <c r="R29" i="1"/>
  <c r="R30" i="1" s="1"/>
  <c r="Q29" i="1"/>
  <c r="Q30" i="1" s="1"/>
  <c r="P29" i="1"/>
  <c r="P30" i="1" s="1"/>
  <c r="O29" i="1"/>
  <c r="O30" i="1" s="1"/>
  <c r="N29" i="1"/>
  <c r="M29" i="1"/>
  <c r="L29" i="1"/>
  <c r="K29" i="1"/>
  <c r="J29" i="1"/>
  <c r="J30" i="1" s="1"/>
  <c r="I29" i="1"/>
  <c r="I30" i="1" s="1"/>
  <c r="H29" i="1"/>
  <c r="H30" i="1" s="1"/>
  <c r="G29" i="1"/>
  <c r="G30" i="1" s="1"/>
  <c r="F29" i="1"/>
  <c r="E29" i="1"/>
  <c r="D29" i="1"/>
  <c r="C29" i="1"/>
  <c r="B29" i="1"/>
  <c r="B30" i="1" s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U15" i="1"/>
  <c r="U16" i="1" s="1"/>
  <c r="T15" i="1"/>
  <c r="T17" i="1" s="1"/>
  <c r="S15" i="1"/>
  <c r="S17" i="1" s="1"/>
  <c r="R15" i="1"/>
  <c r="R17" i="1" s="1"/>
  <c r="Q15" i="1"/>
  <c r="Q17" i="1" s="1"/>
  <c r="P15" i="1"/>
  <c r="P17" i="1" s="1"/>
  <c r="O15" i="1"/>
  <c r="O17" i="1" s="1"/>
  <c r="N15" i="1"/>
  <c r="N17" i="1" s="1"/>
  <c r="M15" i="1"/>
  <c r="M16" i="1" s="1"/>
  <c r="L15" i="1"/>
  <c r="L16" i="1" s="1"/>
  <c r="K15" i="1"/>
  <c r="K17" i="1" s="1"/>
  <c r="J15" i="1"/>
  <c r="J17" i="1" s="1"/>
  <c r="I15" i="1"/>
  <c r="I17" i="1" s="1"/>
  <c r="H15" i="1"/>
  <c r="H17" i="1" s="1"/>
  <c r="G15" i="1"/>
  <c r="G17" i="1" s="1"/>
  <c r="F15" i="1"/>
  <c r="F17" i="1" s="1"/>
  <c r="E15" i="1"/>
  <c r="E17" i="1" s="1"/>
  <c r="D15" i="1"/>
  <c r="D17" i="1" s="1"/>
  <c r="C15" i="1"/>
  <c r="C17" i="1" s="1"/>
  <c r="B15" i="1"/>
  <c r="B16" i="1" s="1"/>
  <c r="O31" i="1" l="1"/>
  <c r="S31" i="1"/>
  <c r="S32" i="1" s="1"/>
  <c r="S33" i="1" s="1"/>
  <c r="P31" i="1"/>
  <c r="P32" i="1" s="1"/>
  <c r="P33" i="1" s="1"/>
  <c r="T22" i="2"/>
  <c r="T23" i="2" s="1"/>
  <c r="T24" i="2" s="1"/>
  <c r="K7" i="2"/>
  <c r="U22" i="2"/>
  <c r="U23" i="2" s="1"/>
  <c r="U24" i="2" s="1"/>
  <c r="Q16" i="1"/>
  <c r="B31" i="1"/>
  <c r="B32" i="1" s="1"/>
  <c r="B33" i="1" s="1"/>
  <c r="R31" i="1"/>
  <c r="R32" i="1" s="1"/>
  <c r="R33" i="1" s="1"/>
  <c r="S7" i="2"/>
  <c r="N22" i="2"/>
  <c r="N23" i="2" s="1"/>
  <c r="N24" i="2" s="1"/>
  <c r="L7" i="2"/>
  <c r="M7" i="2"/>
  <c r="C7" i="2"/>
  <c r="U7" i="2"/>
  <c r="T7" i="2"/>
  <c r="D7" i="2"/>
  <c r="H9" i="2"/>
  <c r="H10" i="2" s="1"/>
  <c r="D22" i="2"/>
  <c r="D23" i="2" s="1"/>
  <c r="D24" i="2" s="1"/>
  <c r="C9" i="2"/>
  <c r="C10" i="2" s="1"/>
  <c r="K9" i="2"/>
  <c r="K10" i="2" s="1"/>
  <c r="K11" i="2" s="1"/>
  <c r="K12" i="2" s="1"/>
  <c r="S9" i="2"/>
  <c r="S10" i="2" s="1"/>
  <c r="E22" i="2"/>
  <c r="E23" i="2" s="1"/>
  <c r="E24" i="2" s="1"/>
  <c r="T25" i="2"/>
  <c r="N25" i="2"/>
  <c r="D9" i="2"/>
  <c r="D10" i="2" s="1"/>
  <c r="D11" i="2" s="1"/>
  <c r="D12" i="2" s="1"/>
  <c r="L9" i="2"/>
  <c r="L10" i="2" s="1"/>
  <c r="L11" i="2" s="1"/>
  <c r="L12" i="2" s="1"/>
  <c r="T9" i="2"/>
  <c r="T10" i="2" s="1"/>
  <c r="T11" i="2" s="1"/>
  <c r="T12" i="2" s="1"/>
  <c r="F22" i="2"/>
  <c r="F23" i="2" s="1"/>
  <c r="F24" i="2" s="1"/>
  <c r="O9" i="2"/>
  <c r="O10" i="2" s="1"/>
  <c r="E9" i="2"/>
  <c r="E10" i="2" s="1"/>
  <c r="E11" i="2" s="1"/>
  <c r="E12" i="2" s="1"/>
  <c r="M9" i="2"/>
  <c r="M10" i="2" s="1"/>
  <c r="U9" i="2"/>
  <c r="U10" i="2" s="1"/>
  <c r="U11" i="2" s="1"/>
  <c r="U12" i="2" s="1"/>
  <c r="I22" i="2"/>
  <c r="I23" i="2" s="1"/>
  <c r="I24" i="2" s="1"/>
  <c r="L22" i="2"/>
  <c r="L23" i="2" s="1"/>
  <c r="L24" i="2" s="1"/>
  <c r="F9" i="2"/>
  <c r="F10" i="2" s="1"/>
  <c r="N9" i="2"/>
  <c r="N10" i="2" s="1"/>
  <c r="M22" i="2"/>
  <c r="M23" i="2" s="1"/>
  <c r="M24" i="2" s="1"/>
  <c r="P8" i="2"/>
  <c r="I8" i="2"/>
  <c r="Q8" i="2"/>
  <c r="F7" i="2"/>
  <c r="N7" i="2"/>
  <c r="B8" i="2"/>
  <c r="J8" i="2"/>
  <c r="R8" i="2"/>
  <c r="G21" i="2"/>
  <c r="G22" i="2" s="1"/>
  <c r="G23" i="2" s="1"/>
  <c r="G24" i="2" s="1"/>
  <c r="O21" i="2"/>
  <c r="O22" i="2" s="1"/>
  <c r="O23" i="2" s="1"/>
  <c r="O24" i="2" s="1"/>
  <c r="G8" i="2"/>
  <c r="P21" i="2"/>
  <c r="P22" i="2" s="1"/>
  <c r="P23" i="2" s="1"/>
  <c r="P24" i="2" s="1"/>
  <c r="H7" i="2"/>
  <c r="Q21" i="2"/>
  <c r="Q22" i="2" s="1"/>
  <c r="Q23" i="2" s="1"/>
  <c r="Q24" i="2" s="1"/>
  <c r="B21" i="2"/>
  <c r="B22" i="2" s="1"/>
  <c r="B23" i="2" s="1"/>
  <c r="B24" i="2" s="1"/>
  <c r="J21" i="2"/>
  <c r="J22" i="2" s="1"/>
  <c r="J23" i="2" s="1"/>
  <c r="J24" i="2" s="1"/>
  <c r="R21" i="2"/>
  <c r="R22" i="2" s="1"/>
  <c r="R23" i="2" s="1"/>
  <c r="R24" i="2" s="1"/>
  <c r="O7" i="2"/>
  <c r="H21" i="2"/>
  <c r="H22" i="2" s="1"/>
  <c r="H23" i="2" s="1"/>
  <c r="H24" i="2" s="1"/>
  <c r="C21" i="2"/>
  <c r="C22" i="2" s="1"/>
  <c r="C23" i="2" s="1"/>
  <c r="C24" i="2" s="1"/>
  <c r="K21" i="2"/>
  <c r="K22" i="2" s="1"/>
  <c r="K23" i="2" s="1"/>
  <c r="K24" i="2" s="1"/>
  <c r="S21" i="2"/>
  <c r="S22" i="2" s="1"/>
  <c r="S23" i="2" s="1"/>
  <c r="S24" i="2" s="1"/>
  <c r="T31" i="1"/>
  <c r="T32" i="1" s="1"/>
  <c r="T33" i="1" s="1"/>
  <c r="P16" i="1"/>
  <c r="Q31" i="1"/>
  <c r="Q32" i="1" s="1"/>
  <c r="Q33" i="1" s="1"/>
  <c r="O32" i="1"/>
  <c r="O33" i="1" s="1"/>
  <c r="H16" i="1"/>
  <c r="G16" i="1"/>
  <c r="I16" i="1"/>
  <c r="N16" i="1"/>
  <c r="F16" i="1"/>
  <c r="O16" i="1"/>
  <c r="B7" i="1"/>
  <c r="B8" i="1" s="1"/>
  <c r="B9" i="1" s="1"/>
  <c r="B10" i="1" s="1"/>
  <c r="G18" i="1"/>
  <c r="G19" i="1" s="1"/>
  <c r="O18" i="1"/>
  <c r="O19" i="1" s="1"/>
  <c r="P18" i="1"/>
  <c r="P19" i="1" s="1"/>
  <c r="P20" i="1" s="1"/>
  <c r="P21" i="1" s="1"/>
  <c r="Q18" i="1"/>
  <c r="Q19" i="1" s="1"/>
  <c r="Q20" i="1" s="1"/>
  <c r="Q21" i="1" s="1"/>
  <c r="J18" i="1"/>
  <c r="J19" i="1" s="1"/>
  <c r="G31" i="1"/>
  <c r="G32" i="1" s="1"/>
  <c r="G33" i="1" s="1"/>
  <c r="C18" i="1"/>
  <c r="C19" i="1" s="1"/>
  <c r="D18" i="1"/>
  <c r="D19" i="1" s="1"/>
  <c r="T18" i="1"/>
  <c r="T19" i="1" s="1"/>
  <c r="I31" i="1"/>
  <c r="I32" i="1" s="1"/>
  <c r="I33" i="1" s="1"/>
  <c r="F18" i="1"/>
  <c r="F19" i="1" s="1"/>
  <c r="F20" i="1" s="1"/>
  <c r="F21" i="1" s="1"/>
  <c r="N18" i="1"/>
  <c r="N19" i="1" s="1"/>
  <c r="N20" i="1" s="1"/>
  <c r="N21" i="1" s="1"/>
  <c r="H18" i="1"/>
  <c r="H19" i="1" s="1"/>
  <c r="H20" i="1" s="1"/>
  <c r="H21" i="1" s="1"/>
  <c r="I18" i="1"/>
  <c r="I19" i="1" s="1"/>
  <c r="P34" i="1"/>
  <c r="O34" i="1"/>
  <c r="R34" i="1"/>
  <c r="Q34" i="1"/>
  <c r="B34" i="1"/>
  <c r="R18" i="1"/>
  <c r="R19" i="1" s="1"/>
  <c r="K18" i="1"/>
  <c r="K19" i="1" s="1"/>
  <c r="S18" i="1"/>
  <c r="S19" i="1" s="1"/>
  <c r="H31" i="1"/>
  <c r="H32" i="1" s="1"/>
  <c r="H33" i="1" s="1"/>
  <c r="E18" i="1"/>
  <c r="E19" i="1" s="1"/>
  <c r="J31" i="1"/>
  <c r="J32" i="1" s="1"/>
  <c r="J33" i="1" s="1"/>
  <c r="B17" i="1"/>
  <c r="L17" i="1"/>
  <c r="U17" i="1"/>
  <c r="R16" i="1"/>
  <c r="K30" i="1"/>
  <c r="K31" i="1" s="1"/>
  <c r="K32" i="1" s="1"/>
  <c r="K33" i="1" s="1"/>
  <c r="C16" i="1"/>
  <c r="S16" i="1"/>
  <c r="L30" i="1"/>
  <c r="L31" i="1" s="1"/>
  <c r="L32" i="1" s="1"/>
  <c r="L33" i="1" s="1"/>
  <c r="T34" i="1"/>
  <c r="D16" i="1"/>
  <c r="T16" i="1"/>
  <c r="E30" i="1"/>
  <c r="E31" i="1" s="1"/>
  <c r="E32" i="1" s="1"/>
  <c r="E33" i="1" s="1"/>
  <c r="M30" i="1"/>
  <c r="M31" i="1" s="1"/>
  <c r="M32" i="1" s="1"/>
  <c r="M33" i="1" s="1"/>
  <c r="U30" i="1"/>
  <c r="U31" i="1" s="1"/>
  <c r="U32" i="1" s="1"/>
  <c r="U33" i="1" s="1"/>
  <c r="M17" i="1"/>
  <c r="J16" i="1"/>
  <c r="C30" i="1"/>
  <c r="C31" i="1" s="1"/>
  <c r="C32" i="1" s="1"/>
  <c r="C33" i="1" s="1"/>
  <c r="K16" i="1"/>
  <c r="D30" i="1"/>
  <c r="D31" i="1" s="1"/>
  <c r="D32" i="1" s="1"/>
  <c r="D33" i="1" s="1"/>
  <c r="E16" i="1"/>
  <c r="F30" i="1"/>
  <c r="F31" i="1" s="1"/>
  <c r="F32" i="1" s="1"/>
  <c r="F33" i="1" s="1"/>
  <c r="N30" i="1"/>
  <c r="N31" i="1" s="1"/>
  <c r="N32" i="1" s="1"/>
  <c r="N33" i="1" s="1"/>
  <c r="E20" i="1" l="1"/>
  <c r="E21" i="1" s="1"/>
  <c r="Q22" i="1"/>
  <c r="I25" i="2"/>
  <c r="R25" i="2"/>
  <c r="O25" i="2"/>
  <c r="C11" i="2"/>
  <c r="S34" i="1"/>
  <c r="B25" i="2"/>
  <c r="Q25" i="2"/>
  <c r="L25" i="2"/>
  <c r="S11" i="2"/>
  <c r="S12" i="2" s="1"/>
  <c r="U25" i="2"/>
  <c r="J25" i="2"/>
  <c r="M11" i="2"/>
  <c r="M12" i="2" s="1"/>
  <c r="D13" i="2"/>
  <c r="K25" i="2"/>
  <c r="E25" i="2"/>
  <c r="G25" i="2"/>
  <c r="O11" i="2"/>
  <c r="O12" i="2" s="1"/>
  <c r="F25" i="2"/>
  <c r="L13" i="2"/>
  <c r="B9" i="2"/>
  <c r="B10" i="2" s="1"/>
  <c r="B11" i="2" s="1"/>
  <c r="B12" i="2" s="1"/>
  <c r="D25" i="2"/>
  <c r="H11" i="2"/>
  <c r="U13" i="2"/>
  <c r="G9" i="2"/>
  <c r="G10" i="2" s="1"/>
  <c r="G11" i="2" s="1"/>
  <c r="G12" i="2" s="1"/>
  <c r="G13" i="2"/>
  <c r="Q9" i="2"/>
  <c r="Q10" i="2" s="1"/>
  <c r="Q11" i="2" s="1"/>
  <c r="Q12" i="2" s="1"/>
  <c r="P25" i="2"/>
  <c r="N11" i="2"/>
  <c r="I9" i="2"/>
  <c r="I10" i="2" s="1"/>
  <c r="I11" i="2" s="1"/>
  <c r="I12" i="2" s="1"/>
  <c r="F11" i="2"/>
  <c r="H25" i="2"/>
  <c r="M25" i="2"/>
  <c r="S25" i="2"/>
  <c r="K13" i="2"/>
  <c r="J9" i="2"/>
  <c r="J10" i="2" s="1"/>
  <c r="J11" i="2" s="1"/>
  <c r="J12" i="2" s="1"/>
  <c r="P9" i="2"/>
  <c r="P10" i="2" s="1"/>
  <c r="P11" i="2" s="1"/>
  <c r="P12" i="2" s="1"/>
  <c r="C25" i="2"/>
  <c r="R9" i="2"/>
  <c r="R10" i="2" s="1"/>
  <c r="R11" i="2" s="1"/>
  <c r="R12" i="2" s="1"/>
  <c r="E13" i="2"/>
  <c r="T13" i="2"/>
  <c r="S20" i="1"/>
  <c r="S21" i="1" s="1"/>
  <c r="I34" i="1"/>
  <c r="J34" i="1"/>
  <c r="G20" i="1"/>
  <c r="G21" i="1" s="1"/>
  <c r="I20" i="1"/>
  <c r="I21" i="1" s="1"/>
  <c r="L34" i="1"/>
  <c r="J20" i="1"/>
  <c r="J21" i="1" s="1"/>
  <c r="N34" i="1"/>
  <c r="F22" i="1"/>
  <c r="I22" i="1"/>
  <c r="T20" i="1"/>
  <c r="T21" i="1" s="1"/>
  <c r="P22" i="1"/>
  <c r="H22" i="1"/>
  <c r="O20" i="1"/>
  <c r="O21" i="1" s="1"/>
  <c r="B11" i="1"/>
  <c r="D34" i="1"/>
  <c r="S22" i="1"/>
  <c r="G34" i="1"/>
  <c r="D20" i="1"/>
  <c r="K20" i="1"/>
  <c r="U34" i="1"/>
  <c r="C34" i="1"/>
  <c r="B18" i="1"/>
  <c r="B19" i="1" s="1"/>
  <c r="B20" i="1" s="1"/>
  <c r="B21" i="1" s="1"/>
  <c r="H34" i="1"/>
  <c r="M34" i="1"/>
  <c r="N22" i="1"/>
  <c r="E22" i="1"/>
  <c r="U18" i="1"/>
  <c r="U19" i="1" s="1"/>
  <c r="U20" i="1" s="1"/>
  <c r="U21" i="1" s="1"/>
  <c r="K34" i="1"/>
  <c r="F34" i="1"/>
  <c r="G22" i="1"/>
  <c r="L18" i="1"/>
  <c r="L19" i="1" s="1"/>
  <c r="L20" i="1" s="1"/>
  <c r="L21" i="1" s="1"/>
  <c r="M18" i="1"/>
  <c r="M19" i="1" s="1"/>
  <c r="M20" i="1" s="1"/>
  <c r="M21" i="1" s="1"/>
  <c r="R20" i="1"/>
  <c r="E34" i="1"/>
  <c r="C20" i="1"/>
  <c r="J22" i="1" l="1"/>
  <c r="R13" i="2"/>
  <c r="S13" i="2"/>
  <c r="C12" i="2"/>
  <c r="C13" i="2"/>
  <c r="Q13" i="2"/>
  <c r="J13" i="2"/>
  <c r="I13" i="2"/>
  <c r="M13" i="2"/>
  <c r="O13" i="2"/>
  <c r="B13" i="2"/>
  <c r="F12" i="2"/>
  <c r="F13" i="2"/>
  <c r="N12" i="2"/>
  <c r="N13" i="2"/>
  <c r="H12" i="2"/>
  <c r="H13" i="2"/>
  <c r="P13" i="2"/>
  <c r="O22" i="1"/>
  <c r="M22" i="1"/>
  <c r="T22" i="1"/>
  <c r="K21" i="1"/>
  <c r="K22" i="1"/>
  <c r="R21" i="1"/>
  <c r="R22" i="1"/>
  <c r="L22" i="1"/>
  <c r="D21" i="1"/>
  <c r="D22" i="1"/>
  <c r="C21" i="1"/>
  <c r="C22" i="1"/>
  <c r="B22" i="1"/>
  <c r="U22" i="1"/>
</calcChain>
</file>

<file path=xl/sharedStrings.xml><?xml version="1.0" encoding="utf-8"?>
<sst xmlns="http://schemas.openxmlformats.org/spreadsheetml/2006/main" count="61" uniqueCount="15">
  <si>
    <t>Situation d'un salarié au chômage partiel à 100%</t>
  </si>
  <si>
    <t>Pour le salarié</t>
  </si>
  <si>
    <t>Smic</t>
  </si>
  <si>
    <t>Salaire horaire</t>
  </si>
  <si>
    <t>Salaire brut pour un temps plein (151,67)</t>
  </si>
  <si>
    <t>Salaire net</t>
  </si>
  <si>
    <t>Indemnité de 70%</t>
  </si>
  <si>
    <t>Indemnité avec CSG RDS</t>
  </si>
  <si>
    <t>Indemnités percues (1)</t>
  </si>
  <si>
    <t>Perte de salaire</t>
  </si>
  <si>
    <t>Perte de salaire en %</t>
  </si>
  <si>
    <t>Compensation de salaire à effectuer pour un maintien du net</t>
  </si>
  <si>
    <t>indiquer le brut</t>
  </si>
  <si>
    <t>Situation légale</t>
  </si>
  <si>
    <t>Indemnité  à hauteur de 70% avec comme minimum, le smic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</si>
</sst>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2" fontId="2" fillId="2" borderId="0" xfId="0" applyNumberFormat="1" applyFont="1" applyFill="1" applyAlignment="1">
      <alignment horizontal="center" vertical="center"/>
    </xf>
    <xf numFmtId="2" fontId="2" fillId="2" borderId="0" xfId="1" applyNumberFormat="1" applyFont="1" applyFill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0" fontId="0" fillId="3" borderId="0" xfId="0" applyFill="1" applyAlignment="1">
      <alignment vertical="center"/>
    </xf>
    <xf numFmtId="3" fontId="0" fillId="3" borderId="0" xfId="0" applyNumberFormat="1" applyFill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/>
    </xf>
    <xf numFmtId="9" fontId="6" fillId="2" borderId="0" xfId="2" applyFont="1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2" fontId="0" fillId="2" borderId="0" xfId="0" applyNumberFormat="1" applyFill="1" applyAlignment="1">
      <alignment horizontal="center" vertical="center"/>
    </xf>
    <xf numFmtId="2" fontId="0" fillId="2" borderId="0" xfId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5" fillId="4" borderId="0" xfId="0" applyNumberFormat="1" applyFont="1" applyFill="1" applyAlignment="1">
      <alignment horizontal="left" vertical="center"/>
    </xf>
    <xf numFmtId="3" fontId="2" fillId="4" borderId="0" xfId="0" applyNumberFormat="1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3" fontId="5" fillId="4" borderId="0" xfId="0" applyNumberFormat="1" applyFont="1" applyFill="1" applyAlignment="1">
      <alignment horizontal="center" vertical="center"/>
    </xf>
    <xf numFmtId="9" fontId="6" fillId="4" borderId="0" xfId="2" applyFont="1" applyFill="1" applyAlignment="1">
      <alignment horizontal="center" vertical="center"/>
    </xf>
    <xf numFmtId="3" fontId="2" fillId="4" borderId="0" xfId="0" applyNumberFormat="1" applyFont="1" applyFill="1" applyAlignment="1">
      <alignment horizontal="left" vertical="center"/>
    </xf>
    <xf numFmtId="3" fontId="0" fillId="4" borderId="0" xfId="0" applyNumberForma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57334-68DC-4BF7-88B7-4AC0831E39AA}">
  <dimension ref="A1:U34"/>
  <sheetViews>
    <sheetView showGridLines="0" tabSelected="1" workbookViewId="0">
      <selection activeCell="G11" sqref="G11"/>
    </sheetView>
  </sheetViews>
  <sheetFormatPr baseColWidth="10" defaultColWidth="11.5" defaultRowHeight="15" x14ac:dyDescent="0.2"/>
  <cols>
    <col min="1" max="1" width="34.83203125" style="3" customWidth="1"/>
    <col min="2" max="21" width="8" style="3" customWidth="1"/>
    <col min="22" max="16384" width="11.5" style="3"/>
  </cols>
  <sheetData>
    <row r="1" spans="1:21" s="1" customFormat="1" ht="30" customHeight="1" x14ac:dyDescent="0.2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6"/>
    </row>
    <row r="3" spans="1:21" ht="20" thickBot="1" x14ac:dyDescent="0.25">
      <c r="A3" s="1" t="s">
        <v>1</v>
      </c>
      <c r="B3" s="2" t="s">
        <v>2</v>
      </c>
    </row>
    <row r="4" spans="1:21" ht="24.5" customHeight="1" thickBot="1" x14ac:dyDescent="0.25">
      <c r="A4" s="4" t="s">
        <v>4</v>
      </c>
      <c r="B4" s="16">
        <v>1800</v>
      </c>
      <c r="C4" s="17" t="s">
        <v>12</v>
      </c>
      <c r="D4" s="18"/>
      <c r="E4" s="18"/>
      <c r="F4" s="18"/>
      <c r="G4" s="22" t="s">
        <v>13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24.5" customHeight="1" x14ac:dyDescent="0.2">
      <c r="A5" s="8" t="s">
        <v>5</v>
      </c>
      <c r="B5" s="9">
        <f>B4*0.792</f>
        <v>1425.6000000000001</v>
      </c>
      <c r="C5" s="19"/>
      <c r="D5" s="19"/>
      <c r="E5" s="19"/>
      <c r="F5" s="19"/>
      <c r="G5" s="23" t="s">
        <v>14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ht="24.5" hidden="1" customHeight="1" x14ac:dyDescent="0.2">
      <c r="A6" s="4" t="s">
        <v>6</v>
      </c>
      <c r="B6" s="7">
        <f>B4*0.7</f>
        <v>1260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4.5" hidden="1" customHeight="1" x14ac:dyDescent="0.2">
      <c r="A7" s="4" t="s">
        <v>7</v>
      </c>
      <c r="B7" s="7">
        <f>B6-(B6*0.9825*6.7%)</f>
        <v>1177.05735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ht="24.5" customHeight="1" x14ac:dyDescent="0.2">
      <c r="A8" s="8" t="s">
        <v>8</v>
      </c>
      <c r="B8" s="9">
        <f>IF(B7&lt;$B$16,$B$16,B7)</f>
        <v>1219.2179999464081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ht="24.5" customHeight="1" x14ac:dyDescent="0.2">
      <c r="A9" s="4" t="s">
        <v>9</v>
      </c>
      <c r="B9" s="10">
        <f>B8-B5</f>
        <v>-206.38200005359204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ht="24.5" customHeight="1" x14ac:dyDescent="0.2">
      <c r="A10" s="4" t="s">
        <v>10</v>
      </c>
      <c r="B10" s="11">
        <f>B9/B5</f>
        <v>-0.14476851855611111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24.5" customHeight="1" x14ac:dyDescent="0.2">
      <c r="A11" s="12" t="s">
        <v>11</v>
      </c>
      <c r="B11" s="7">
        <f>+IF(B6&lt;$B$16,B9,B9/0.9342)</f>
        <v>-220.91843294111757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3" spans="1:21" ht="19" x14ac:dyDescent="0.2">
      <c r="A13" s="1" t="s">
        <v>1</v>
      </c>
      <c r="B13" s="2" t="s">
        <v>2</v>
      </c>
    </row>
    <row r="14" spans="1:21" ht="24.5" customHeight="1" x14ac:dyDescent="0.2">
      <c r="A14" s="4" t="s">
        <v>3</v>
      </c>
      <c r="B14" s="5">
        <v>10.15</v>
      </c>
      <c r="C14" s="6">
        <v>10.3</v>
      </c>
      <c r="D14" s="6">
        <v>10.5</v>
      </c>
      <c r="E14" s="6">
        <v>10.75</v>
      </c>
      <c r="F14" s="6">
        <v>11</v>
      </c>
      <c r="G14" s="6">
        <v>11.5</v>
      </c>
      <c r="H14" s="6">
        <v>12</v>
      </c>
      <c r="I14" s="6">
        <v>12.5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6">
        <v>19</v>
      </c>
      <c r="Q14" s="6">
        <v>20</v>
      </c>
      <c r="R14" s="6">
        <v>25</v>
      </c>
      <c r="S14" s="6">
        <v>30</v>
      </c>
      <c r="T14" s="6">
        <v>35</v>
      </c>
      <c r="U14" s="6">
        <v>40</v>
      </c>
    </row>
    <row r="15" spans="1:21" ht="24.5" customHeight="1" x14ac:dyDescent="0.2">
      <c r="A15" s="4" t="s">
        <v>4</v>
      </c>
      <c r="B15" s="7">
        <f>B14*151.66666666</f>
        <v>1539.4166665990001</v>
      </c>
      <c r="C15" s="7">
        <f t="shared" ref="C15:U15" si="0">C14*151.66666666</f>
        <v>1562.1666665980001</v>
      </c>
      <c r="D15" s="7">
        <f t="shared" si="0"/>
        <v>1592.4999999300001</v>
      </c>
      <c r="E15" s="7">
        <f t="shared" si="0"/>
        <v>1630.4166665950002</v>
      </c>
      <c r="F15" s="7">
        <f t="shared" si="0"/>
        <v>1668.33333326</v>
      </c>
      <c r="G15" s="7">
        <f t="shared" si="0"/>
        <v>1744.16666659</v>
      </c>
      <c r="H15" s="7">
        <f t="shared" si="0"/>
        <v>1819.9999999199999</v>
      </c>
      <c r="I15" s="7">
        <f t="shared" si="0"/>
        <v>1895.8333332500001</v>
      </c>
      <c r="J15" s="7">
        <f t="shared" si="0"/>
        <v>1971.6666665800001</v>
      </c>
      <c r="K15" s="7">
        <f t="shared" si="0"/>
        <v>2123.3333332400002</v>
      </c>
      <c r="L15" s="7">
        <f t="shared" si="0"/>
        <v>2274.9999999000001</v>
      </c>
      <c r="M15" s="7">
        <f t="shared" si="0"/>
        <v>2426.6666665600001</v>
      </c>
      <c r="N15" s="7">
        <f t="shared" si="0"/>
        <v>2578.33333322</v>
      </c>
      <c r="O15" s="7">
        <f t="shared" si="0"/>
        <v>2729.9999998799999</v>
      </c>
      <c r="P15" s="7">
        <f t="shared" si="0"/>
        <v>2881.6666665400003</v>
      </c>
      <c r="Q15" s="7">
        <f t="shared" si="0"/>
        <v>3033.3333332000002</v>
      </c>
      <c r="R15" s="7">
        <f t="shared" si="0"/>
        <v>3791.6666665000002</v>
      </c>
      <c r="S15" s="7">
        <f t="shared" si="0"/>
        <v>4549.9999998000003</v>
      </c>
      <c r="T15" s="7">
        <f t="shared" si="0"/>
        <v>5308.3333331000003</v>
      </c>
      <c r="U15" s="7">
        <f t="shared" si="0"/>
        <v>6066.6666664000004</v>
      </c>
    </row>
    <row r="16" spans="1:21" ht="24.5" customHeight="1" x14ac:dyDescent="0.2">
      <c r="A16" s="8" t="s">
        <v>5</v>
      </c>
      <c r="B16" s="9">
        <f>B15*0.792</f>
        <v>1219.2179999464081</v>
      </c>
      <c r="C16" s="9">
        <f t="shared" ref="C16:G16" si="1">C15*0.792</f>
        <v>1237.2359999456162</v>
      </c>
      <c r="D16" s="9">
        <f t="shared" si="1"/>
        <v>1261.2599999445601</v>
      </c>
      <c r="E16" s="9">
        <f t="shared" si="1"/>
        <v>1291.2899999432402</v>
      </c>
      <c r="F16" s="9">
        <f t="shared" si="1"/>
        <v>1321.3199999419201</v>
      </c>
      <c r="G16" s="9">
        <f t="shared" si="1"/>
        <v>1381.37999993928</v>
      </c>
      <c r="H16" s="9">
        <f>H15*0.78</f>
        <v>1419.5999999375999</v>
      </c>
      <c r="I16" s="9">
        <f t="shared" ref="I16:U16" si="2">I15*0.78</f>
        <v>1478.7499999350002</v>
      </c>
      <c r="J16" s="9">
        <f t="shared" si="2"/>
        <v>1537.8999999324001</v>
      </c>
      <c r="K16" s="9">
        <f t="shared" si="2"/>
        <v>1656.1999999272002</v>
      </c>
      <c r="L16" s="9">
        <f t="shared" si="2"/>
        <v>1774.4999999220001</v>
      </c>
      <c r="M16" s="9">
        <f t="shared" si="2"/>
        <v>1892.7999999168001</v>
      </c>
      <c r="N16" s="9">
        <f t="shared" si="2"/>
        <v>2011.0999999116</v>
      </c>
      <c r="O16" s="9">
        <f t="shared" si="2"/>
        <v>2129.3999999063999</v>
      </c>
      <c r="P16" s="9">
        <f t="shared" si="2"/>
        <v>2247.6999999012005</v>
      </c>
      <c r="Q16" s="9">
        <f t="shared" si="2"/>
        <v>2365.9999998960002</v>
      </c>
      <c r="R16" s="9">
        <f t="shared" si="2"/>
        <v>2957.4999998700005</v>
      </c>
      <c r="S16" s="9">
        <f t="shared" si="2"/>
        <v>3548.9999998440003</v>
      </c>
      <c r="T16" s="9">
        <f t="shared" si="2"/>
        <v>4140.4999998180001</v>
      </c>
      <c r="U16" s="9">
        <f t="shared" si="2"/>
        <v>4731.9999997920004</v>
      </c>
    </row>
    <row r="17" spans="1:21" ht="24.5" hidden="1" customHeight="1" x14ac:dyDescent="0.2">
      <c r="A17" s="4" t="s">
        <v>6</v>
      </c>
      <c r="B17" s="7">
        <f>B15*0.7</f>
        <v>1077.5916666193</v>
      </c>
      <c r="C17" s="7">
        <f t="shared" ref="C17:U17" si="3">C15*0.7</f>
        <v>1093.5166666186001</v>
      </c>
      <c r="D17" s="7">
        <f t="shared" si="3"/>
        <v>1114.7499999510001</v>
      </c>
      <c r="E17" s="7">
        <f t="shared" si="3"/>
        <v>1141.2916666164999</v>
      </c>
      <c r="F17" s="7">
        <f t="shared" si="3"/>
        <v>1167.833333282</v>
      </c>
      <c r="G17" s="7">
        <f t="shared" si="3"/>
        <v>1220.916666613</v>
      </c>
      <c r="H17" s="7">
        <f t="shared" si="3"/>
        <v>1273.9999999439999</v>
      </c>
      <c r="I17" s="7">
        <f t="shared" si="3"/>
        <v>1327.0833332750001</v>
      </c>
      <c r="J17" s="7">
        <f t="shared" si="3"/>
        <v>1380.166666606</v>
      </c>
      <c r="K17" s="7">
        <f t="shared" si="3"/>
        <v>1486.3333332680002</v>
      </c>
      <c r="L17" s="7">
        <f t="shared" si="3"/>
        <v>1592.4999999300001</v>
      </c>
      <c r="M17" s="7">
        <f t="shared" si="3"/>
        <v>1698.666666592</v>
      </c>
      <c r="N17" s="7">
        <f t="shared" si="3"/>
        <v>1804.8333332539999</v>
      </c>
      <c r="O17" s="7">
        <f t="shared" si="3"/>
        <v>1910.9999999159998</v>
      </c>
      <c r="P17" s="7">
        <f t="shared" si="3"/>
        <v>2017.1666665780001</v>
      </c>
      <c r="Q17" s="7">
        <f t="shared" si="3"/>
        <v>2123.3333332400002</v>
      </c>
      <c r="R17" s="7">
        <f t="shared" si="3"/>
        <v>2654.1666665500002</v>
      </c>
      <c r="S17" s="7">
        <f t="shared" si="3"/>
        <v>3184.9999998600001</v>
      </c>
      <c r="T17" s="7">
        <f t="shared" si="3"/>
        <v>3715.8333331700001</v>
      </c>
      <c r="U17" s="7">
        <f t="shared" si="3"/>
        <v>4246.6666664800005</v>
      </c>
    </row>
    <row r="18" spans="1:21" ht="24.5" hidden="1" customHeight="1" x14ac:dyDescent="0.2">
      <c r="A18" s="4" t="s">
        <v>7</v>
      </c>
      <c r="B18" s="7">
        <f>B17-(B17*0.9825*6.7%)</f>
        <v>1006.6565011849181</v>
      </c>
      <c r="C18" s="7">
        <f t="shared" ref="C18:U18" si="4">C17-(C17*0.9825*6.7%)</f>
        <v>1021.5331982467642</v>
      </c>
      <c r="D18" s="7">
        <f t="shared" si="4"/>
        <v>1041.3687943292257</v>
      </c>
      <c r="E18" s="7">
        <f t="shared" si="4"/>
        <v>1066.1632894323022</v>
      </c>
      <c r="F18" s="7">
        <f t="shared" si="4"/>
        <v>1090.9577845353792</v>
      </c>
      <c r="G18" s="7">
        <f t="shared" si="4"/>
        <v>1140.5467747415328</v>
      </c>
      <c r="H18" s="7">
        <f t="shared" si="4"/>
        <v>1190.1357649476863</v>
      </c>
      <c r="I18" s="7">
        <f t="shared" si="4"/>
        <v>1239.7247551538401</v>
      </c>
      <c r="J18" s="7">
        <f t="shared" si="4"/>
        <v>1289.3137453599936</v>
      </c>
      <c r="K18" s="7">
        <f t="shared" si="4"/>
        <v>1388.4917257723009</v>
      </c>
      <c r="L18" s="7">
        <f t="shared" si="4"/>
        <v>1487.669706184608</v>
      </c>
      <c r="M18" s="7">
        <f t="shared" si="4"/>
        <v>1586.8476865969151</v>
      </c>
      <c r="N18" s="7">
        <f t="shared" si="4"/>
        <v>1686.0256670092222</v>
      </c>
      <c r="O18" s="7">
        <f t="shared" si="4"/>
        <v>1785.2036474215292</v>
      </c>
      <c r="P18" s="7">
        <f t="shared" si="4"/>
        <v>1884.3816278338368</v>
      </c>
      <c r="Q18" s="7">
        <f t="shared" si="4"/>
        <v>1983.5596082461441</v>
      </c>
      <c r="R18" s="7">
        <f t="shared" si="4"/>
        <v>2479.4495103076802</v>
      </c>
      <c r="S18" s="7">
        <f t="shared" si="4"/>
        <v>2975.339412369216</v>
      </c>
      <c r="T18" s="7">
        <f t="shared" si="4"/>
        <v>3471.2293144307519</v>
      </c>
      <c r="U18" s="7">
        <f t="shared" si="4"/>
        <v>3967.1192164922882</v>
      </c>
    </row>
    <row r="19" spans="1:21" ht="24.5" customHeight="1" x14ac:dyDescent="0.2">
      <c r="A19" s="8" t="s">
        <v>8</v>
      </c>
      <c r="B19" s="9">
        <f>IF(B18&lt;$B$16,$B$16,B18)</f>
        <v>1219.2179999464081</v>
      </c>
      <c r="C19" s="9">
        <f t="shared" ref="C19:U19" si="5">IF(C18&lt;$B$16,$B$16,C18)</f>
        <v>1219.2179999464081</v>
      </c>
      <c r="D19" s="9">
        <f t="shared" si="5"/>
        <v>1219.2179999464081</v>
      </c>
      <c r="E19" s="9">
        <f t="shared" si="5"/>
        <v>1219.2179999464081</v>
      </c>
      <c r="F19" s="9">
        <f t="shared" si="5"/>
        <v>1219.2179999464081</v>
      </c>
      <c r="G19" s="9">
        <f t="shared" si="5"/>
        <v>1219.2179999464081</v>
      </c>
      <c r="H19" s="9">
        <f t="shared" si="5"/>
        <v>1219.2179999464081</v>
      </c>
      <c r="I19" s="9">
        <f t="shared" si="5"/>
        <v>1239.7247551538401</v>
      </c>
      <c r="J19" s="9">
        <f t="shared" si="5"/>
        <v>1289.3137453599936</v>
      </c>
      <c r="K19" s="9">
        <f t="shared" si="5"/>
        <v>1388.4917257723009</v>
      </c>
      <c r="L19" s="9">
        <f t="shared" si="5"/>
        <v>1487.669706184608</v>
      </c>
      <c r="M19" s="9">
        <f t="shared" si="5"/>
        <v>1586.8476865969151</v>
      </c>
      <c r="N19" s="9">
        <f t="shared" si="5"/>
        <v>1686.0256670092222</v>
      </c>
      <c r="O19" s="9">
        <f t="shared" si="5"/>
        <v>1785.2036474215292</v>
      </c>
      <c r="P19" s="9">
        <f t="shared" si="5"/>
        <v>1884.3816278338368</v>
      </c>
      <c r="Q19" s="9">
        <f t="shared" si="5"/>
        <v>1983.5596082461441</v>
      </c>
      <c r="R19" s="9">
        <f t="shared" si="5"/>
        <v>2479.4495103076802</v>
      </c>
      <c r="S19" s="9">
        <f t="shared" si="5"/>
        <v>2975.339412369216</v>
      </c>
      <c r="T19" s="9">
        <f t="shared" si="5"/>
        <v>3471.2293144307519</v>
      </c>
      <c r="U19" s="9">
        <f t="shared" si="5"/>
        <v>3967.1192164922882</v>
      </c>
    </row>
    <row r="20" spans="1:21" ht="24.5" customHeight="1" x14ac:dyDescent="0.2">
      <c r="A20" s="4" t="s">
        <v>9</v>
      </c>
      <c r="B20" s="10">
        <f>B19-B16</f>
        <v>0</v>
      </c>
      <c r="C20" s="10">
        <f t="shared" ref="C20:U20" si="6">C19-C16</f>
        <v>-18.017999999208087</v>
      </c>
      <c r="D20" s="10">
        <f t="shared" si="6"/>
        <v>-42.04199999815205</v>
      </c>
      <c r="E20" s="10">
        <f t="shared" si="6"/>
        <v>-72.071999996832119</v>
      </c>
      <c r="F20" s="10">
        <f t="shared" si="6"/>
        <v>-102.10199999551196</v>
      </c>
      <c r="G20" s="10">
        <f t="shared" si="6"/>
        <v>-162.16199999287187</v>
      </c>
      <c r="H20" s="10">
        <f t="shared" si="6"/>
        <v>-200.38199999119183</v>
      </c>
      <c r="I20" s="10">
        <f t="shared" si="6"/>
        <v>-239.02524478116015</v>
      </c>
      <c r="J20" s="10">
        <f t="shared" si="6"/>
        <v>-248.58625457240646</v>
      </c>
      <c r="K20" s="10">
        <f t="shared" si="6"/>
        <v>-267.7082741548993</v>
      </c>
      <c r="L20" s="10">
        <f t="shared" si="6"/>
        <v>-286.83029373739214</v>
      </c>
      <c r="M20" s="10">
        <f t="shared" si="6"/>
        <v>-305.95231331988498</v>
      </c>
      <c r="N20" s="10">
        <f t="shared" si="6"/>
        <v>-325.07433290237782</v>
      </c>
      <c r="O20" s="10">
        <f t="shared" si="6"/>
        <v>-344.19635248487066</v>
      </c>
      <c r="P20" s="10">
        <f t="shared" si="6"/>
        <v>-363.31837206736373</v>
      </c>
      <c r="Q20" s="10">
        <f t="shared" si="6"/>
        <v>-382.44039164985611</v>
      </c>
      <c r="R20" s="10">
        <f t="shared" si="6"/>
        <v>-478.05048956232031</v>
      </c>
      <c r="S20" s="10">
        <f t="shared" si="6"/>
        <v>-573.66058747478428</v>
      </c>
      <c r="T20" s="10">
        <f t="shared" si="6"/>
        <v>-669.27068538724825</v>
      </c>
      <c r="U20" s="10">
        <f t="shared" si="6"/>
        <v>-764.88078329971222</v>
      </c>
    </row>
    <row r="21" spans="1:21" ht="24.5" customHeight="1" x14ac:dyDescent="0.2">
      <c r="A21" s="4" t="s">
        <v>10</v>
      </c>
      <c r="B21" s="11">
        <f>B20/B16</f>
        <v>0</v>
      </c>
      <c r="C21" s="11">
        <f>C20/C16</f>
        <v>-1.4563106796116573E-2</v>
      </c>
      <c r="D21" s="11">
        <f t="shared" ref="D21:U21" si="7">D20/D16</f>
        <v>-3.3333333333333368E-2</v>
      </c>
      <c r="E21" s="11">
        <f t="shared" si="7"/>
        <v>-5.5813953488372176E-2</v>
      </c>
      <c r="F21" s="11">
        <f t="shared" si="7"/>
        <v>-7.7272727272727243E-2</v>
      </c>
      <c r="G21" s="11">
        <f t="shared" si="7"/>
        <v>-0.11739130434782599</v>
      </c>
      <c r="H21" s="11">
        <f t="shared" si="7"/>
        <v>-0.14115384615384605</v>
      </c>
      <c r="I21" s="11">
        <f t="shared" si="7"/>
        <v>-0.16164006410256415</v>
      </c>
      <c r="J21" s="11">
        <f t="shared" si="7"/>
        <v>-0.1616400641025641</v>
      </c>
      <c r="K21" s="11">
        <f t="shared" si="7"/>
        <v>-0.1616400641025641</v>
      </c>
      <c r="L21" s="11">
        <f t="shared" si="7"/>
        <v>-0.16164006410256412</v>
      </c>
      <c r="M21" s="11">
        <f t="shared" si="7"/>
        <v>-0.16164006410256415</v>
      </c>
      <c r="N21" s="11">
        <f t="shared" si="7"/>
        <v>-0.16164006410256418</v>
      </c>
      <c r="O21" s="11">
        <f t="shared" si="7"/>
        <v>-0.16164006410256418</v>
      </c>
      <c r="P21" s="11">
        <f t="shared" si="7"/>
        <v>-0.16164006410256426</v>
      </c>
      <c r="Q21" s="11">
        <f t="shared" si="7"/>
        <v>-0.1616400641025641</v>
      </c>
      <c r="R21" s="11">
        <f t="shared" si="7"/>
        <v>-0.16164006410256415</v>
      </c>
      <c r="S21" s="11">
        <f t="shared" si="7"/>
        <v>-0.16164006410256412</v>
      </c>
      <c r="T21" s="11">
        <f t="shared" si="7"/>
        <v>-0.16164006410256412</v>
      </c>
      <c r="U21" s="11">
        <f t="shared" si="7"/>
        <v>-0.1616400641025641</v>
      </c>
    </row>
    <row r="22" spans="1:21" ht="24.5" customHeight="1" x14ac:dyDescent="0.2">
      <c r="A22" s="12" t="s">
        <v>11</v>
      </c>
      <c r="B22" s="7">
        <f>+IF(B17&lt;$B$16,B20,B20/0.9342)</f>
        <v>0</v>
      </c>
      <c r="C22" s="7">
        <f t="shared" ref="C22:G22" si="8">+IF(C17&lt;$B$16,C20,C20/0.9342)</f>
        <v>-18.017999999208087</v>
      </c>
      <c r="D22" s="7">
        <f t="shared" si="8"/>
        <v>-42.04199999815205</v>
      </c>
      <c r="E22" s="7">
        <f t="shared" si="8"/>
        <v>-72.071999996832119</v>
      </c>
      <c r="F22" s="7">
        <f t="shared" si="8"/>
        <v>-102.10199999551196</v>
      </c>
      <c r="G22" s="7">
        <f t="shared" si="8"/>
        <v>-173.58381502127153</v>
      </c>
      <c r="H22" s="7">
        <f>+IF(H17&lt;$B$16,H20,H20/0.9342)</f>
        <v>-214.49582529564529</v>
      </c>
      <c r="I22" s="7">
        <f t="shared" ref="I22:J22" si="9">+IF(I17&lt;$B$16,I20,I20/0.9342)</f>
        <v>-255.86089143776508</v>
      </c>
      <c r="J22" s="7">
        <f t="shared" si="9"/>
        <v>-266.09532709527559</v>
      </c>
      <c r="K22" s="7">
        <f>+IF(K17&lt;$B$16,K20,K20/0.9342)</f>
        <v>-286.5641984102968</v>
      </c>
      <c r="L22" s="7">
        <f t="shared" ref="L22:P22" si="10">+IF(L17&lt;$B$16,L20,L20/0.9342)</f>
        <v>-307.03306972531806</v>
      </c>
      <c r="M22" s="7">
        <f t="shared" si="10"/>
        <v>-327.50194104033932</v>
      </c>
      <c r="N22" s="7">
        <f t="shared" si="10"/>
        <v>-347.97081235536052</v>
      </c>
      <c r="O22" s="7">
        <f t="shared" si="10"/>
        <v>-368.43968367038178</v>
      </c>
      <c r="P22" s="7">
        <f t="shared" si="10"/>
        <v>-388.90855498540327</v>
      </c>
      <c r="Q22" s="7">
        <f>+IF(Q17&lt;$B$16,Q20,Q20/0.9342)</f>
        <v>-409.37742630042402</v>
      </c>
      <c r="R22" s="7">
        <f t="shared" ref="R22:U22" si="11">+IF(R17&lt;$B$16,R20,R20/0.9342)</f>
        <v>-511.72178287553015</v>
      </c>
      <c r="S22" s="7">
        <f t="shared" si="11"/>
        <v>-614.06613945063611</v>
      </c>
      <c r="T22" s="7">
        <f t="shared" si="11"/>
        <v>-716.41049602574208</v>
      </c>
      <c r="U22" s="7">
        <f t="shared" si="11"/>
        <v>-818.75485260084804</v>
      </c>
    </row>
    <row r="25" spans="1:21" ht="19" x14ac:dyDescent="0.2">
      <c r="A25" s="1" t="s">
        <v>1</v>
      </c>
      <c r="B25" s="2" t="s">
        <v>2</v>
      </c>
    </row>
    <row r="26" spans="1:21" ht="24.5" customHeight="1" x14ac:dyDescent="0.2">
      <c r="A26" s="4" t="s">
        <v>3</v>
      </c>
      <c r="B26" s="13">
        <v>10.15</v>
      </c>
      <c r="C26" s="14">
        <f>C27/151.67</f>
        <v>10.549218698490144</v>
      </c>
      <c r="D26" s="14">
        <f t="shared" ref="D26:U26" si="12">D27/151.67</f>
        <v>11.208544867145777</v>
      </c>
      <c r="E26" s="14">
        <f t="shared" si="12"/>
        <v>11.867871035801413</v>
      </c>
      <c r="F26" s="14">
        <f t="shared" si="12"/>
        <v>12.527197204457046</v>
      </c>
      <c r="G26" s="14">
        <f t="shared" si="12"/>
        <v>13.18652337311268</v>
      </c>
      <c r="H26" s="14">
        <f t="shared" si="12"/>
        <v>14.505175710423948</v>
      </c>
      <c r="I26" s="14">
        <f t="shared" si="12"/>
        <v>15.823828047735216</v>
      </c>
      <c r="J26" s="14">
        <f t="shared" si="12"/>
        <v>17.142480385046483</v>
      </c>
      <c r="K26" s="14">
        <f t="shared" si="12"/>
        <v>18.461132722357753</v>
      </c>
      <c r="L26" s="14">
        <f t="shared" si="12"/>
        <v>19.77978505966902</v>
      </c>
      <c r="M26" s="14">
        <f t="shared" si="12"/>
        <v>21.428100481308103</v>
      </c>
      <c r="N26" s="14">
        <f t="shared" si="12"/>
        <v>23.07641590294719</v>
      </c>
      <c r="O26" s="14">
        <f t="shared" si="12"/>
        <v>24.724731324586276</v>
      </c>
      <c r="P26" s="14">
        <f t="shared" si="12"/>
        <v>26.373046746225359</v>
      </c>
      <c r="Q26" s="14">
        <f t="shared" si="12"/>
        <v>28.021362167864446</v>
      </c>
      <c r="R26" s="14">
        <f t="shared" si="12"/>
        <v>29.669677589503529</v>
      </c>
      <c r="S26" s="14">
        <f t="shared" si="12"/>
        <v>32.966308432781702</v>
      </c>
      <c r="T26" s="14">
        <f t="shared" si="12"/>
        <v>39.559570119338041</v>
      </c>
      <c r="U26" s="14">
        <f t="shared" si="12"/>
        <v>46.15283180589438</v>
      </c>
    </row>
    <row r="27" spans="1:21" ht="24.5" customHeight="1" x14ac:dyDescent="0.2">
      <c r="A27" s="4" t="s">
        <v>4</v>
      </c>
      <c r="B27" s="15">
        <v>1539.42</v>
      </c>
      <c r="C27" s="15">
        <v>1600</v>
      </c>
      <c r="D27" s="15">
        <v>1700</v>
      </c>
      <c r="E27" s="15">
        <v>1800</v>
      </c>
      <c r="F27" s="15">
        <v>1900</v>
      </c>
      <c r="G27" s="15">
        <v>2000</v>
      </c>
      <c r="H27" s="15">
        <v>2200</v>
      </c>
      <c r="I27" s="15">
        <v>2400</v>
      </c>
      <c r="J27" s="15">
        <v>2600</v>
      </c>
      <c r="K27" s="15">
        <v>2800</v>
      </c>
      <c r="L27" s="15">
        <v>3000</v>
      </c>
      <c r="M27" s="15">
        <v>3250</v>
      </c>
      <c r="N27" s="15">
        <v>3500</v>
      </c>
      <c r="O27" s="15">
        <v>3750</v>
      </c>
      <c r="P27" s="15">
        <v>4000</v>
      </c>
      <c r="Q27" s="15">
        <v>4250</v>
      </c>
      <c r="R27" s="15">
        <v>4500</v>
      </c>
      <c r="S27" s="15">
        <v>5000</v>
      </c>
      <c r="T27" s="15">
        <v>6000</v>
      </c>
      <c r="U27" s="15">
        <v>7000</v>
      </c>
    </row>
    <row r="28" spans="1:21" ht="24.5" customHeight="1" x14ac:dyDescent="0.2">
      <c r="A28" s="8" t="s">
        <v>5</v>
      </c>
      <c r="B28" s="9">
        <f>B27*0.792</f>
        <v>1219.22064</v>
      </c>
      <c r="C28" s="9">
        <f t="shared" ref="C28:D28" si="13">C27*0.792</f>
        <v>1267.2</v>
      </c>
      <c r="D28" s="9">
        <f t="shared" si="13"/>
        <v>1346.4</v>
      </c>
      <c r="E28" s="9">
        <f>E27*0.78</f>
        <v>1404</v>
      </c>
      <c r="F28" s="9">
        <f t="shared" ref="F28:U28" si="14">F27*0.78</f>
        <v>1482</v>
      </c>
      <c r="G28" s="9">
        <f t="shared" si="14"/>
        <v>1560</v>
      </c>
      <c r="H28" s="9">
        <f t="shared" si="14"/>
        <v>1716</v>
      </c>
      <c r="I28" s="9">
        <f t="shared" si="14"/>
        <v>1872</v>
      </c>
      <c r="J28" s="9">
        <f t="shared" si="14"/>
        <v>2028</v>
      </c>
      <c r="K28" s="9">
        <f t="shared" si="14"/>
        <v>2184</v>
      </c>
      <c r="L28" s="9">
        <f t="shared" si="14"/>
        <v>2340</v>
      </c>
      <c r="M28" s="9">
        <f t="shared" si="14"/>
        <v>2535</v>
      </c>
      <c r="N28" s="9">
        <f t="shared" si="14"/>
        <v>2730</v>
      </c>
      <c r="O28" s="9">
        <f t="shared" si="14"/>
        <v>2925</v>
      </c>
      <c r="P28" s="9">
        <f t="shared" si="14"/>
        <v>3120</v>
      </c>
      <c r="Q28" s="9">
        <f t="shared" si="14"/>
        <v>3315</v>
      </c>
      <c r="R28" s="9">
        <f t="shared" si="14"/>
        <v>3510</v>
      </c>
      <c r="S28" s="9">
        <f t="shared" si="14"/>
        <v>3900</v>
      </c>
      <c r="T28" s="9">
        <f t="shared" si="14"/>
        <v>4680</v>
      </c>
      <c r="U28" s="9">
        <f t="shared" si="14"/>
        <v>5460</v>
      </c>
    </row>
    <row r="29" spans="1:21" ht="24.5" hidden="1" customHeight="1" x14ac:dyDescent="0.2">
      <c r="A29" s="4" t="s">
        <v>6</v>
      </c>
      <c r="B29" s="7">
        <f>B27*0.7</f>
        <v>1077.5940000000001</v>
      </c>
      <c r="C29" s="7">
        <f t="shared" ref="C29:U29" si="15">C27*0.7</f>
        <v>1120</v>
      </c>
      <c r="D29" s="7">
        <f t="shared" si="15"/>
        <v>1190</v>
      </c>
      <c r="E29" s="7">
        <f t="shared" si="15"/>
        <v>1260</v>
      </c>
      <c r="F29" s="7">
        <f t="shared" si="15"/>
        <v>1330</v>
      </c>
      <c r="G29" s="7">
        <f t="shared" si="15"/>
        <v>1400</v>
      </c>
      <c r="H29" s="7">
        <f t="shared" si="15"/>
        <v>1540</v>
      </c>
      <c r="I29" s="7">
        <f t="shared" si="15"/>
        <v>1680</v>
      </c>
      <c r="J29" s="7">
        <f t="shared" si="15"/>
        <v>1819.9999999999998</v>
      </c>
      <c r="K29" s="7">
        <f t="shared" si="15"/>
        <v>1959.9999999999998</v>
      </c>
      <c r="L29" s="7">
        <f t="shared" si="15"/>
        <v>2100</v>
      </c>
      <c r="M29" s="7">
        <f t="shared" si="15"/>
        <v>2275</v>
      </c>
      <c r="N29" s="7">
        <f t="shared" si="15"/>
        <v>2450</v>
      </c>
      <c r="O29" s="7">
        <f t="shared" si="15"/>
        <v>2625</v>
      </c>
      <c r="P29" s="7">
        <f t="shared" si="15"/>
        <v>2800</v>
      </c>
      <c r="Q29" s="7">
        <f t="shared" si="15"/>
        <v>2975</v>
      </c>
      <c r="R29" s="7">
        <f t="shared" si="15"/>
        <v>3150</v>
      </c>
      <c r="S29" s="7">
        <f t="shared" si="15"/>
        <v>3500</v>
      </c>
      <c r="T29" s="7">
        <f t="shared" si="15"/>
        <v>4200</v>
      </c>
      <c r="U29" s="7">
        <f t="shared" si="15"/>
        <v>4900</v>
      </c>
    </row>
    <row r="30" spans="1:21" ht="24.5" hidden="1" customHeight="1" x14ac:dyDescent="0.2">
      <c r="A30" s="4" t="s">
        <v>7</v>
      </c>
      <c r="B30" s="7">
        <f>B29-(B29*0.9825*6.7%)</f>
        <v>1006.658680965</v>
      </c>
      <c r="C30" s="7">
        <f t="shared" ref="C30:U30" si="16">C29-(C29*0.9825*6.7%)</f>
        <v>1046.2732000000001</v>
      </c>
      <c r="D30" s="7">
        <f t="shared" si="16"/>
        <v>1111.6652750000001</v>
      </c>
      <c r="E30" s="7">
        <f t="shared" si="16"/>
        <v>1177.05735</v>
      </c>
      <c r="F30" s="7">
        <f t="shared" si="16"/>
        <v>1242.449425</v>
      </c>
      <c r="G30" s="7">
        <f t="shared" si="16"/>
        <v>1307.8415</v>
      </c>
      <c r="H30" s="7">
        <f t="shared" si="16"/>
        <v>1438.62565</v>
      </c>
      <c r="I30" s="7">
        <f t="shared" si="16"/>
        <v>1569.4097999999999</v>
      </c>
      <c r="J30" s="7">
        <f t="shared" si="16"/>
        <v>1700.1939499999999</v>
      </c>
      <c r="K30" s="7">
        <f t="shared" si="16"/>
        <v>1830.9780999999998</v>
      </c>
      <c r="L30" s="7">
        <f t="shared" si="16"/>
        <v>1961.76225</v>
      </c>
      <c r="M30" s="7">
        <f t="shared" si="16"/>
        <v>2125.2424375000001</v>
      </c>
      <c r="N30" s="7">
        <f t="shared" si="16"/>
        <v>2288.7226249999999</v>
      </c>
      <c r="O30" s="7">
        <f t="shared" si="16"/>
        <v>2452.2028125000002</v>
      </c>
      <c r="P30" s="7">
        <f t="shared" si="16"/>
        <v>2615.683</v>
      </c>
      <c r="Q30" s="7">
        <f t="shared" si="16"/>
        <v>2779.1631874999998</v>
      </c>
      <c r="R30" s="7">
        <f t="shared" si="16"/>
        <v>2942.6433750000001</v>
      </c>
      <c r="S30" s="7">
        <f t="shared" si="16"/>
        <v>3269.6037500000002</v>
      </c>
      <c r="T30" s="7">
        <f t="shared" si="16"/>
        <v>3923.5245</v>
      </c>
      <c r="U30" s="7">
        <f t="shared" si="16"/>
        <v>4577.4452499999998</v>
      </c>
    </row>
    <row r="31" spans="1:21" ht="24.5" customHeight="1" x14ac:dyDescent="0.2">
      <c r="A31" s="8" t="s">
        <v>8</v>
      </c>
      <c r="B31" s="9">
        <f>IF(B30&lt;$B$16,$B$16,B30)</f>
        <v>1219.2179999464081</v>
      </c>
      <c r="C31" s="9">
        <f t="shared" ref="C31:U31" si="17">IF(C30&lt;$B$16,$B$16,C30)</f>
        <v>1219.2179999464081</v>
      </c>
      <c r="D31" s="9">
        <f t="shared" si="17"/>
        <v>1219.2179999464081</v>
      </c>
      <c r="E31" s="9">
        <f t="shared" si="17"/>
        <v>1219.2179999464081</v>
      </c>
      <c r="F31" s="9">
        <f t="shared" si="17"/>
        <v>1242.449425</v>
      </c>
      <c r="G31" s="9">
        <f t="shared" si="17"/>
        <v>1307.8415</v>
      </c>
      <c r="H31" s="9">
        <f t="shared" si="17"/>
        <v>1438.62565</v>
      </c>
      <c r="I31" s="9">
        <f t="shared" si="17"/>
        <v>1569.4097999999999</v>
      </c>
      <c r="J31" s="9">
        <f t="shared" si="17"/>
        <v>1700.1939499999999</v>
      </c>
      <c r="K31" s="9">
        <f t="shared" si="17"/>
        <v>1830.9780999999998</v>
      </c>
      <c r="L31" s="9">
        <f t="shared" si="17"/>
        <v>1961.76225</v>
      </c>
      <c r="M31" s="9">
        <f t="shared" si="17"/>
        <v>2125.2424375000001</v>
      </c>
      <c r="N31" s="9">
        <f t="shared" si="17"/>
        <v>2288.7226249999999</v>
      </c>
      <c r="O31" s="9">
        <f t="shared" si="17"/>
        <v>2452.2028125000002</v>
      </c>
      <c r="P31" s="9">
        <f t="shared" si="17"/>
        <v>2615.683</v>
      </c>
      <c r="Q31" s="9">
        <f t="shared" si="17"/>
        <v>2779.1631874999998</v>
      </c>
      <c r="R31" s="9">
        <f t="shared" si="17"/>
        <v>2942.6433750000001</v>
      </c>
      <c r="S31" s="9">
        <f t="shared" si="17"/>
        <v>3269.6037500000002</v>
      </c>
      <c r="T31" s="9">
        <f t="shared" si="17"/>
        <v>3923.5245</v>
      </c>
      <c r="U31" s="9">
        <f t="shared" si="17"/>
        <v>4577.4452499999998</v>
      </c>
    </row>
    <row r="32" spans="1:21" ht="24.5" customHeight="1" x14ac:dyDescent="0.2">
      <c r="A32" s="4" t="s">
        <v>9</v>
      </c>
      <c r="B32" s="10">
        <f>B31-B28</f>
        <v>-2.6400535919037793E-3</v>
      </c>
      <c r="C32" s="10">
        <f t="shared" ref="C32:U32" si="18">C31-C28</f>
        <v>-47.982000053591946</v>
      </c>
      <c r="D32" s="10">
        <f t="shared" si="18"/>
        <v>-127.18200005359199</v>
      </c>
      <c r="E32" s="10">
        <f t="shared" si="18"/>
        <v>-184.7820000535919</v>
      </c>
      <c r="F32" s="10">
        <f t="shared" si="18"/>
        <v>-239.55057499999998</v>
      </c>
      <c r="G32" s="10">
        <f t="shared" si="18"/>
        <v>-252.1585</v>
      </c>
      <c r="H32" s="10">
        <f t="shared" si="18"/>
        <v>-277.37435000000005</v>
      </c>
      <c r="I32" s="10">
        <f t="shared" si="18"/>
        <v>-302.5902000000001</v>
      </c>
      <c r="J32" s="10">
        <f t="shared" si="18"/>
        <v>-327.80605000000014</v>
      </c>
      <c r="K32" s="10">
        <f t="shared" si="18"/>
        <v>-353.02190000000019</v>
      </c>
      <c r="L32" s="10">
        <f t="shared" si="18"/>
        <v>-378.23775000000001</v>
      </c>
      <c r="M32" s="10">
        <f t="shared" si="18"/>
        <v>-409.75756249999995</v>
      </c>
      <c r="N32" s="10">
        <f t="shared" si="18"/>
        <v>-441.27737500000012</v>
      </c>
      <c r="O32" s="10">
        <f t="shared" si="18"/>
        <v>-472.79718749999984</v>
      </c>
      <c r="P32" s="10">
        <f t="shared" si="18"/>
        <v>-504.31700000000001</v>
      </c>
      <c r="Q32" s="10">
        <f t="shared" si="18"/>
        <v>-535.83681250000018</v>
      </c>
      <c r="R32" s="10">
        <f t="shared" si="18"/>
        <v>-567.35662499999989</v>
      </c>
      <c r="S32" s="10">
        <f t="shared" si="18"/>
        <v>-630.39624999999978</v>
      </c>
      <c r="T32" s="10">
        <f t="shared" si="18"/>
        <v>-756.47550000000001</v>
      </c>
      <c r="U32" s="10">
        <f t="shared" si="18"/>
        <v>-882.55475000000024</v>
      </c>
    </row>
    <row r="33" spans="1:21" ht="24.5" customHeight="1" x14ac:dyDescent="0.2">
      <c r="A33" s="4" t="s">
        <v>10</v>
      </c>
      <c r="B33" s="11">
        <f>B32/B28</f>
        <v>-2.1653616296257741E-6</v>
      </c>
      <c r="C33" s="11">
        <f>C32/C28</f>
        <v>-3.7864583375624955E-2</v>
      </c>
      <c r="D33" s="11">
        <f t="shared" ref="D33:U33" si="19">D32/D28</f>
        <v>-9.4460784353529392E-2</v>
      </c>
      <c r="E33" s="11">
        <f t="shared" si="19"/>
        <v>-0.13161111114928198</v>
      </c>
      <c r="F33" s="11">
        <f t="shared" si="19"/>
        <v>-0.1616400641025641</v>
      </c>
      <c r="G33" s="11">
        <f t="shared" si="19"/>
        <v>-0.1616400641025641</v>
      </c>
      <c r="H33" s="11">
        <f t="shared" si="19"/>
        <v>-0.16164006410256412</v>
      </c>
      <c r="I33" s="11">
        <f t="shared" si="19"/>
        <v>-0.16164006410256415</v>
      </c>
      <c r="J33" s="11">
        <f t="shared" si="19"/>
        <v>-0.16164006410256418</v>
      </c>
      <c r="K33" s="11">
        <f t="shared" si="19"/>
        <v>-0.16164006410256418</v>
      </c>
      <c r="L33" s="11">
        <f t="shared" si="19"/>
        <v>-0.1616400641025641</v>
      </c>
      <c r="M33" s="11">
        <f t="shared" si="19"/>
        <v>-0.1616400641025641</v>
      </c>
      <c r="N33" s="11">
        <f t="shared" si="19"/>
        <v>-0.16164006410256415</v>
      </c>
      <c r="O33" s="11">
        <f t="shared" si="19"/>
        <v>-0.16164006410256404</v>
      </c>
      <c r="P33" s="11">
        <f t="shared" si="19"/>
        <v>-0.1616400641025641</v>
      </c>
      <c r="Q33" s="11">
        <f t="shared" si="19"/>
        <v>-0.16164006410256415</v>
      </c>
      <c r="R33" s="11">
        <f t="shared" si="19"/>
        <v>-0.16164006410256407</v>
      </c>
      <c r="S33" s="11">
        <f t="shared" si="19"/>
        <v>-0.16164006410256404</v>
      </c>
      <c r="T33" s="11">
        <f t="shared" si="19"/>
        <v>-0.1616400641025641</v>
      </c>
      <c r="U33" s="11">
        <f t="shared" si="19"/>
        <v>-0.16164006410256415</v>
      </c>
    </row>
    <row r="34" spans="1:21" ht="24.5" customHeight="1" x14ac:dyDescent="0.2">
      <c r="A34" s="12" t="s">
        <v>11</v>
      </c>
      <c r="B34" s="7">
        <f>+IF(B29&lt;$B$16,B32,B32/0.9342)</f>
        <v>-2.6400535919037793E-3</v>
      </c>
      <c r="C34" s="7">
        <f t="shared" ref="C34:G34" si="20">+IF(C29&lt;$B$16,C32,C32/0.9342)</f>
        <v>-47.982000053591946</v>
      </c>
      <c r="D34" s="7">
        <f t="shared" si="20"/>
        <v>-127.18200005359199</v>
      </c>
      <c r="E34" s="7">
        <f t="shared" si="20"/>
        <v>-197.79704565788043</v>
      </c>
      <c r="F34" s="7">
        <f t="shared" si="20"/>
        <v>-256.42322307856989</v>
      </c>
      <c r="G34" s="7">
        <f t="shared" si="20"/>
        <v>-269.91918218796832</v>
      </c>
      <c r="H34" s="7">
        <f>+IF(H29&lt;$B$16,H32,H32/0.9342)</f>
        <v>-296.91110040676517</v>
      </c>
      <c r="I34" s="7">
        <f t="shared" ref="I34:J34" si="21">+IF(I29&lt;$B$16,I32,I32/0.9342)</f>
        <v>-323.90301862556208</v>
      </c>
      <c r="J34" s="7">
        <f t="shared" si="21"/>
        <v>-350.89493684435894</v>
      </c>
      <c r="K34" s="7">
        <f>+IF(K29&lt;$B$16,K32,K32/0.9342)</f>
        <v>-377.88685506315585</v>
      </c>
      <c r="L34" s="7">
        <f t="shared" ref="L34:P34" si="22">+IF(L29&lt;$B$16,L32,L32/0.9342)</f>
        <v>-404.87877328195248</v>
      </c>
      <c r="M34" s="7">
        <f t="shared" si="22"/>
        <v>-438.61867105544843</v>
      </c>
      <c r="N34" s="7">
        <f t="shared" si="22"/>
        <v>-472.35856882894467</v>
      </c>
      <c r="O34" s="7">
        <f t="shared" si="22"/>
        <v>-506.0984666024404</v>
      </c>
      <c r="P34" s="7">
        <f t="shared" si="22"/>
        <v>-539.83836437593664</v>
      </c>
      <c r="Q34" s="7">
        <f>+IF(Q29&lt;$B$16,Q32,Q32/0.9342)</f>
        <v>-573.57826214943282</v>
      </c>
      <c r="R34" s="7">
        <f t="shared" ref="R34:U34" si="23">+IF(R29&lt;$B$16,R32,R32/0.9342)</f>
        <v>-607.31815992292854</v>
      </c>
      <c r="S34" s="7">
        <f t="shared" si="23"/>
        <v>-674.79795546992057</v>
      </c>
      <c r="T34" s="7">
        <f t="shared" si="23"/>
        <v>-809.75754656390495</v>
      </c>
      <c r="U34" s="7">
        <f t="shared" si="23"/>
        <v>-944.71713765788934</v>
      </c>
    </row>
  </sheetData>
  <mergeCells count="1">
    <mergeCell ref="A1:U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A17A7-3722-4F8D-A0FD-2FD20BF9F3AD}">
  <sheetPr>
    <pageSetUpPr fitToPage="1"/>
  </sheetPr>
  <dimension ref="A1:U25"/>
  <sheetViews>
    <sheetView showGridLines="0" workbookViewId="0">
      <selection activeCell="A16" sqref="A16"/>
    </sheetView>
  </sheetViews>
  <sheetFormatPr baseColWidth="10" defaultColWidth="11.5" defaultRowHeight="15" x14ac:dyDescent="0.2"/>
  <cols>
    <col min="1" max="1" width="34.83203125" style="3" customWidth="1"/>
    <col min="2" max="21" width="8" style="3" customWidth="1"/>
    <col min="22" max="16384" width="11.5" style="3"/>
  </cols>
  <sheetData>
    <row r="1" spans="1:21" s="1" customFormat="1" ht="30" customHeight="1" x14ac:dyDescent="0.2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6"/>
    </row>
    <row r="2" spans="1:21" x14ac:dyDescent="0.2">
      <c r="D2" s="22" t="s">
        <v>13</v>
      </c>
      <c r="G2" s="23" t="s">
        <v>14</v>
      </c>
    </row>
    <row r="4" spans="1:21" ht="19" x14ac:dyDescent="0.2">
      <c r="A4" s="1" t="s">
        <v>1</v>
      </c>
      <c r="B4" s="2" t="s">
        <v>2</v>
      </c>
    </row>
    <row r="5" spans="1:21" ht="24.5" customHeight="1" x14ac:dyDescent="0.2">
      <c r="A5" s="4" t="s">
        <v>3</v>
      </c>
      <c r="B5" s="5">
        <v>10.15</v>
      </c>
      <c r="C5" s="6">
        <v>10.3</v>
      </c>
      <c r="D5" s="6">
        <v>10.5</v>
      </c>
      <c r="E5" s="6">
        <v>10.75</v>
      </c>
      <c r="F5" s="6">
        <v>11</v>
      </c>
      <c r="G5" s="6">
        <v>11.5</v>
      </c>
      <c r="H5" s="6">
        <v>12</v>
      </c>
      <c r="I5" s="6">
        <v>12.5</v>
      </c>
      <c r="J5" s="6">
        <v>13</v>
      </c>
      <c r="K5" s="6">
        <v>14</v>
      </c>
      <c r="L5" s="6">
        <v>15</v>
      </c>
      <c r="M5" s="6">
        <v>16</v>
      </c>
      <c r="N5" s="6">
        <v>17</v>
      </c>
      <c r="O5" s="6">
        <v>18</v>
      </c>
      <c r="P5" s="6">
        <v>19</v>
      </c>
      <c r="Q5" s="6">
        <v>20</v>
      </c>
      <c r="R5" s="6">
        <v>25</v>
      </c>
      <c r="S5" s="6">
        <v>30</v>
      </c>
      <c r="T5" s="6">
        <v>35</v>
      </c>
      <c r="U5" s="6">
        <v>40</v>
      </c>
    </row>
    <row r="6" spans="1:21" ht="24.5" customHeight="1" x14ac:dyDescent="0.2">
      <c r="A6" s="4" t="s">
        <v>4</v>
      </c>
      <c r="B6" s="7">
        <f>B5*151.66666666</f>
        <v>1539.4166665990001</v>
      </c>
      <c r="C6" s="7">
        <f t="shared" ref="C6:U6" si="0">C5*151.66666666</f>
        <v>1562.1666665980001</v>
      </c>
      <c r="D6" s="7">
        <f t="shared" si="0"/>
        <v>1592.4999999300001</v>
      </c>
      <c r="E6" s="7">
        <f t="shared" si="0"/>
        <v>1630.4166665950002</v>
      </c>
      <c r="F6" s="7">
        <f t="shared" si="0"/>
        <v>1668.33333326</v>
      </c>
      <c r="G6" s="7">
        <f t="shared" si="0"/>
        <v>1744.16666659</v>
      </c>
      <c r="H6" s="7">
        <f t="shared" si="0"/>
        <v>1819.9999999199999</v>
      </c>
      <c r="I6" s="7">
        <f t="shared" si="0"/>
        <v>1895.8333332500001</v>
      </c>
      <c r="J6" s="7">
        <f t="shared" si="0"/>
        <v>1971.6666665800001</v>
      </c>
      <c r="K6" s="7">
        <f t="shared" si="0"/>
        <v>2123.3333332400002</v>
      </c>
      <c r="L6" s="7">
        <f t="shared" si="0"/>
        <v>2274.9999999000001</v>
      </c>
      <c r="M6" s="7">
        <f t="shared" si="0"/>
        <v>2426.6666665600001</v>
      </c>
      <c r="N6" s="7">
        <f t="shared" si="0"/>
        <v>2578.33333322</v>
      </c>
      <c r="O6" s="7">
        <f t="shared" si="0"/>
        <v>2729.9999998799999</v>
      </c>
      <c r="P6" s="7">
        <f t="shared" si="0"/>
        <v>2881.6666665400003</v>
      </c>
      <c r="Q6" s="7">
        <f t="shared" si="0"/>
        <v>3033.3333332000002</v>
      </c>
      <c r="R6" s="7">
        <f t="shared" si="0"/>
        <v>3791.6666665000002</v>
      </c>
      <c r="S6" s="7">
        <f t="shared" si="0"/>
        <v>4549.9999998000003</v>
      </c>
      <c r="T6" s="7">
        <f t="shared" si="0"/>
        <v>5308.3333331000003</v>
      </c>
      <c r="U6" s="7">
        <f t="shared" si="0"/>
        <v>6066.6666664000004</v>
      </c>
    </row>
    <row r="7" spans="1:21" ht="24.5" customHeight="1" x14ac:dyDescent="0.2">
      <c r="A7" s="8" t="s">
        <v>5</v>
      </c>
      <c r="B7" s="9">
        <f>B6*0.792</f>
        <v>1219.2179999464081</v>
      </c>
      <c r="C7" s="9">
        <f t="shared" ref="C7:G7" si="1">C6*0.792</f>
        <v>1237.2359999456162</v>
      </c>
      <c r="D7" s="9">
        <f t="shared" si="1"/>
        <v>1261.2599999445601</v>
      </c>
      <c r="E7" s="9">
        <f t="shared" si="1"/>
        <v>1291.2899999432402</v>
      </c>
      <c r="F7" s="9">
        <f t="shared" si="1"/>
        <v>1321.3199999419201</v>
      </c>
      <c r="G7" s="9">
        <f t="shared" si="1"/>
        <v>1381.37999993928</v>
      </c>
      <c r="H7" s="9">
        <f>H6*0.78</f>
        <v>1419.5999999375999</v>
      </c>
      <c r="I7" s="9">
        <f t="shared" ref="I7:U7" si="2">I6*0.78</f>
        <v>1478.7499999350002</v>
      </c>
      <c r="J7" s="9">
        <f t="shared" si="2"/>
        <v>1537.8999999324001</v>
      </c>
      <c r="K7" s="9">
        <f t="shared" si="2"/>
        <v>1656.1999999272002</v>
      </c>
      <c r="L7" s="9">
        <f t="shared" si="2"/>
        <v>1774.4999999220001</v>
      </c>
      <c r="M7" s="9">
        <f t="shared" si="2"/>
        <v>1892.7999999168001</v>
      </c>
      <c r="N7" s="9">
        <f t="shared" si="2"/>
        <v>2011.0999999116</v>
      </c>
      <c r="O7" s="9">
        <f t="shared" si="2"/>
        <v>2129.3999999063999</v>
      </c>
      <c r="P7" s="9">
        <f t="shared" si="2"/>
        <v>2247.6999999012005</v>
      </c>
      <c r="Q7" s="9">
        <f t="shared" si="2"/>
        <v>2365.9999998960002</v>
      </c>
      <c r="R7" s="9">
        <f t="shared" si="2"/>
        <v>2957.4999998700005</v>
      </c>
      <c r="S7" s="9">
        <f t="shared" si="2"/>
        <v>3548.9999998440003</v>
      </c>
      <c r="T7" s="9">
        <f t="shared" si="2"/>
        <v>4140.4999998180001</v>
      </c>
      <c r="U7" s="9">
        <f t="shared" si="2"/>
        <v>4731.9999997920004</v>
      </c>
    </row>
    <row r="8" spans="1:21" ht="24.5" hidden="1" customHeight="1" x14ac:dyDescent="0.2">
      <c r="A8" s="4" t="s">
        <v>6</v>
      </c>
      <c r="B8" s="7">
        <f>B6*0.7</f>
        <v>1077.5916666193</v>
      </c>
      <c r="C8" s="7">
        <f t="shared" ref="C8:U8" si="3">C6*0.7</f>
        <v>1093.5166666186001</v>
      </c>
      <c r="D8" s="7">
        <f t="shared" si="3"/>
        <v>1114.7499999510001</v>
      </c>
      <c r="E8" s="7">
        <f t="shared" si="3"/>
        <v>1141.2916666164999</v>
      </c>
      <c r="F8" s="7">
        <f t="shared" si="3"/>
        <v>1167.833333282</v>
      </c>
      <c r="G8" s="7">
        <f t="shared" si="3"/>
        <v>1220.916666613</v>
      </c>
      <c r="H8" s="7">
        <f t="shared" si="3"/>
        <v>1273.9999999439999</v>
      </c>
      <c r="I8" s="7">
        <f t="shared" si="3"/>
        <v>1327.0833332750001</v>
      </c>
      <c r="J8" s="7">
        <f t="shared" si="3"/>
        <v>1380.166666606</v>
      </c>
      <c r="K8" s="7">
        <f t="shared" si="3"/>
        <v>1486.3333332680002</v>
      </c>
      <c r="L8" s="7">
        <f t="shared" si="3"/>
        <v>1592.4999999300001</v>
      </c>
      <c r="M8" s="7">
        <f t="shared" si="3"/>
        <v>1698.666666592</v>
      </c>
      <c r="N8" s="7">
        <f t="shared" si="3"/>
        <v>1804.8333332539999</v>
      </c>
      <c r="O8" s="7">
        <f t="shared" si="3"/>
        <v>1910.9999999159998</v>
      </c>
      <c r="P8" s="7">
        <f t="shared" si="3"/>
        <v>2017.1666665780001</v>
      </c>
      <c r="Q8" s="7">
        <f t="shared" si="3"/>
        <v>2123.3333332400002</v>
      </c>
      <c r="R8" s="7">
        <f t="shared" si="3"/>
        <v>2654.1666665500002</v>
      </c>
      <c r="S8" s="7">
        <f t="shared" si="3"/>
        <v>3184.9999998600001</v>
      </c>
      <c r="T8" s="7">
        <f t="shared" si="3"/>
        <v>3715.8333331700001</v>
      </c>
      <c r="U8" s="7">
        <f t="shared" si="3"/>
        <v>4246.6666664800005</v>
      </c>
    </row>
    <row r="9" spans="1:21" ht="24.5" hidden="1" customHeight="1" x14ac:dyDescent="0.2">
      <c r="A9" s="4" t="s">
        <v>7</v>
      </c>
      <c r="B9" s="7">
        <f>B8-(B8*0.9825*6.7%)</f>
        <v>1006.6565011849181</v>
      </c>
      <c r="C9" s="7">
        <f t="shared" ref="C9:U9" si="4">C8-(C8*0.9825*6.7%)</f>
        <v>1021.5331982467642</v>
      </c>
      <c r="D9" s="7">
        <f t="shared" si="4"/>
        <v>1041.3687943292257</v>
      </c>
      <c r="E9" s="7">
        <f t="shared" si="4"/>
        <v>1066.1632894323022</v>
      </c>
      <c r="F9" s="7">
        <f t="shared" si="4"/>
        <v>1090.9577845353792</v>
      </c>
      <c r="G9" s="7">
        <f t="shared" si="4"/>
        <v>1140.5467747415328</v>
      </c>
      <c r="H9" s="7">
        <f t="shared" si="4"/>
        <v>1190.1357649476863</v>
      </c>
      <c r="I9" s="7">
        <f t="shared" si="4"/>
        <v>1239.7247551538401</v>
      </c>
      <c r="J9" s="7">
        <f t="shared" si="4"/>
        <v>1289.3137453599936</v>
      </c>
      <c r="K9" s="7">
        <f t="shared" si="4"/>
        <v>1388.4917257723009</v>
      </c>
      <c r="L9" s="7">
        <f t="shared" si="4"/>
        <v>1487.669706184608</v>
      </c>
      <c r="M9" s="7">
        <f t="shared" si="4"/>
        <v>1586.8476865969151</v>
      </c>
      <c r="N9" s="7">
        <f t="shared" si="4"/>
        <v>1686.0256670092222</v>
      </c>
      <c r="O9" s="7">
        <f t="shared" si="4"/>
        <v>1785.2036474215292</v>
      </c>
      <c r="P9" s="7">
        <f t="shared" si="4"/>
        <v>1884.3816278338368</v>
      </c>
      <c r="Q9" s="7">
        <f t="shared" si="4"/>
        <v>1983.5596082461441</v>
      </c>
      <c r="R9" s="7">
        <f t="shared" si="4"/>
        <v>2479.4495103076802</v>
      </c>
      <c r="S9" s="7">
        <f t="shared" si="4"/>
        <v>2975.339412369216</v>
      </c>
      <c r="T9" s="7">
        <f t="shared" si="4"/>
        <v>3471.2293144307519</v>
      </c>
      <c r="U9" s="7">
        <f t="shared" si="4"/>
        <v>3967.1192164922882</v>
      </c>
    </row>
    <row r="10" spans="1:21" ht="24.5" customHeight="1" x14ac:dyDescent="0.2">
      <c r="A10" s="8" t="s">
        <v>8</v>
      </c>
      <c r="B10" s="9">
        <f>IF(B9&lt;$B$7,$B$7,B9)</f>
        <v>1219.2179999464081</v>
      </c>
      <c r="C10" s="9">
        <f t="shared" ref="C10:U10" si="5">IF(C9&lt;$B$7,$B$7,C9)</f>
        <v>1219.2179999464081</v>
      </c>
      <c r="D10" s="9">
        <f t="shared" si="5"/>
        <v>1219.2179999464081</v>
      </c>
      <c r="E10" s="9">
        <f t="shared" si="5"/>
        <v>1219.2179999464081</v>
      </c>
      <c r="F10" s="9">
        <f t="shared" si="5"/>
        <v>1219.2179999464081</v>
      </c>
      <c r="G10" s="9">
        <f t="shared" si="5"/>
        <v>1219.2179999464081</v>
      </c>
      <c r="H10" s="9">
        <f t="shared" si="5"/>
        <v>1219.2179999464081</v>
      </c>
      <c r="I10" s="9">
        <f t="shared" si="5"/>
        <v>1239.7247551538401</v>
      </c>
      <c r="J10" s="9">
        <f t="shared" si="5"/>
        <v>1289.3137453599936</v>
      </c>
      <c r="K10" s="9">
        <f t="shared" si="5"/>
        <v>1388.4917257723009</v>
      </c>
      <c r="L10" s="9">
        <f t="shared" si="5"/>
        <v>1487.669706184608</v>
      </c>
      <c r="M10" s="9">
        <f t="shared" si="5"/>
        <v>1586.8476865969151</v>
      </c>
      <c r="N10" s="9">
        <f t="shared" si="5"/>
        <v>1686.0256670092222</v>
      </c>
      <c r="O10" s="9">
        <f t="shared" si="5"/>
        <v>1785.2036474215292</v>
      </c>
      <c r="P10" s="9">
        <f t="shared" si="5"/>
        <v>1884.3816278338368</v>
      </c>
      <c r="Q10" s="9">
        <f t="shared" si="5"/>
        <v>1983.5596082461441</v>
      </c>
      <c r="R10" s="9">
        <f t="shared" si="5"/>
        <v>2479.4495103076802</v>
      </c>
      <c r="S10" s="9">
        <f t="shared" si="5"/>
        <v>2975.339412369216</v>
      </c>
      <c r="T10" s="9">
        <f t="shared" si="5"/>
        <v>3471.2293144307519</v>
      </c>
      <c r="U10" s="9">
        <f t="shared" si="5"/>
        <v>3967.1192164922882</v>
      </c>
    </row>
    <row r="11" spans="1:21" ht="24.5" customHeight="1" x14ac:dyDescent="0.2">
      <c r="A11" s="4" t="s">
        <v>9</v>
      </c>
      <c r="B11" s="10">
        <f>B10-B7</f>
        <v>0</v>
      </c>
      <c r="C11" s="10">
        <f t="shared" ref="C11:U11" si="6">C10-C7</f>
        <v>-18.017999999208087</v>
      </c>
      <c r="D11" s="10">
        <f t="shared" si="6"/>
        <v>-42.04199999815205</v>
      </c>
      <c r="E11" s="10">
        <f t="shared" si="6"/>
        <v>-72.071999996832119</v>
      </c>
      <c r="F11" s="10">
        <f t="shared" si="6"/>
        <v>-102.10199999551196</v>
      </c>
      <c r="G11" s="10">
        <f t="shared" si="6"/>
        <v>-162.16199999287187</v>
      </c>
      <c r="H11" s="10">
        <f t="shared" si="6"/>
        <v>-200.38199999119183</v>
      </c>
      <c r="I11" s="10">
        <f t="shared" si="6"/>
        <v>-239.02524478116015</v>
      </c>
      <c r="J11" s="10">
        <f t="shared" si="6"/>
        <v>-248.58625457240646</v>
      </c>
      <c r="K11" s="10">
        <f t="shared" si="6"/>
        <v>-267.7082741548993</v>
      </c>
      <c r="L11" s="10">
        <f t="shared" si="6"/>
        <v>-286.83029373739214</v>
      </c>
      <c r="M11" s="10">
        <f t="shared" si="6"/>
        <v>-305.95231331988498</v>
      </c>
      <c r="N11" s="10">
        <f t="shared" si="6"/>
        <v>-325.07433290237782</v>
      </c>
      <c r="O11" s="10">
        <f t="shared" si="6"/>
        <v>-344.19635248487066</v>
      </c>
      <c r="P11" s="10">
        <f t="shared" si="6"/>
        <v>-363.31837206736373</v>
      </c>
      <c r="Q11" s="10">
        <f t="shared" si="6"/>
        <v>-382.44039164985611</v>
      </c>
      <c r="R11" s="10">
        <f t="shared" si="6"/>
        <v>-478.05048956232031</v>
      </c>
      <c r="S11" s="10">
        <f t="shared" si="6"/>
        <v>-573.66058747478428</v>
      </c>
      <c r="T11" s="10">
        <f t="shared" si="6"/>
        <v>-669.27068538724825</v>
      </c>
      <c r="U11" s="10">
        <f t="shared" si="6"/>
        <v>-764.88078329971222</v>
      </c>
    </row>
    <row r="12" spans="1:21" ht="24.5" customHeight="1" x14ac:dyDescent="0.2">
      <c r="A12" s="4" t="s">
        <v>10</v>
      </c>
      <c r="B12" s="11">
        <f>B11/B7</f>
        <v>0</v>
      </c>
      <c r="C12" s="11">
        <f>C11/C7</f>
        <v>-1.4563106796116573E-2</v>
      </c>
      <c r="D12" s="11">
        <f t="shared" ref="D12:U12" si="7">D11/D7</f>
        <v>-3.3333333333333368E-2</v>
      </c>
      <c r="E12" s="11">
        <f t="shared" si="7"/>
        <v>-5.5813953488372176E-2</v>
      </c>
      <c r="F12" s="11">
        <f t="shared" si="7"/>
        <v>-7.7272727272727243E-2</v>
      </c>
      <c r="G12" s="11">
        <f t="shared" si="7"/>
        <v>-0.11739130434782599</v>
      </c>
      <c r="H12" s="11">
        <f t="shared" si="7"/>
        <v>-0.14115384615384605</v>
      </c>
      <c r="I12" s="11">
        <f t="shared" si="7"/>
        <v>-0.16164006410256415</v>
      </c>
      <c r="J12" s="11">
        <f t="shared" si="7"/>
        <v>-0.1616400641025641</v>
      </c>
      <c r="K12" s="11">
        <f t="shared" si="7"/>
        <v>-0.1616400641025641</v>
      </c>
      <c r="L12" s="11">
        <f t="shared" si="7"/>
        <v>-0.16164006410256412</v>
      </c>
      <c r="M12" s="11">
        <f t="shared" si="7"/>
        <v>-0.16164006410256415</v>
      </c>
      <c r="N12" s="11">
        <f t="shared" si="7"/>
        <v>-0.16164006410256418</v>
      </c>
      <c r="O12" s="11">
        <f t="shared" si="7"/>
        <v>-0.16164006410256418</v>
      </c>
      <c r="P12" s="11">
        <f t="shared" si="7"/>
        <v>-0.16164006410256426</v>
      </c>
      <c r="Q12" s="11">
        <f t="shared" si="7"/>
        <v>-0.1616400641025641</v>
      </c>
      <c r="R12" s="11">
        <f t="shared" si="7"/>
        <v>-0.16164006410256415</v>
      </c>
      <c r="S12" s="11">
        <f t="shared" si="7"/>
        <v>-0.16164006410256412</v>
      </c>
      <c r="T12" s="11">
        <f t="shared" si="7"/>
        <v>-0.16164006410256412</v>
      </c>
      <c r="U12" s="11">
        <f t="shared" si="7"/>
        <v>-0.1616400641025641</v>
      </c>
    </row>
    <row r="13" spans="1:21" ht="24.5" customHeight="1" x14ac:dyDescent="0.2">
      <c r="A13" s="12" t="s">
        <v>11</v>
      </c>
      <c r="B13" s="7">
        <f>+IF(B8&lt;$B$7,B11,B11/0.9342)</f>
        <v>0</v>
      </c>
      <c r="C13" s="7">
        <f t="shared" ref="C13:G13" si="8">+IF(C8&lt;$B$7,C11,C11/0.9342)</f>
        <v>-18.017999999208087</v>
      </c>
      <c r="D13" s="7">
        <f t="shared" si="8"/>
        <v>-42.04199999815205</v>
      </c>
      <c r="E13" s="7">
        <f t="shared" si="8"/>
        <v>-72.071999996832119</v>
      </c>
      <c r="F13" s="7">
        <f t="shared" si="8"/>
        <v>-102.10199999551196</v>
      </c>
      <c r="G13" s="7">
        <f t="shared" si="8"/>
        <v>-173.58381502127153</v>
      </c>
      <c r="H13" s="7">
        <f>+IF(H8&lt;$B$7,H11,H11/0.9342)</f>
        <v>-214.49582529564529</v>
      </c>
      <c r="I13" s="7">
        <f t="shared" ref="I13:J13" si="9">+IF(I8&lt;$B$7,I11,I11/0.9342)</f>
        <v>-255.86089143776508</v>
      </c>
      <c r="J13" s="7">
        <f t="shared" si="9"/>
        <v>-266.09532709527559</v>
      </c>
      <c r="K13" s="7">
        <f>+IF(K8&lt;$B$7,K11,K11/0.9342)</f>
        <v>-286.5641984102968</v>
      </c>
      <c r="L13" s="7">
        <f t="shared" ref="L13:P13" si="10">+IF(L8&lt;$B$7,L11,L11/0.9342)</f>
        <v>-307.03306972531806</v>
      </c>
      <c r="M13" s="7">
        <f t="shared" si="10"/>
        <v>-327.50194104033932</v>
      </c>
      <c r="N13" s="7">
        <f t="shared" si="10"/>
        <v>-347.97081235536052</v>
      </c>
      <c r="O13" s="7">
        <f t="shared" si="10"/>
        <v>-368.43968367038178</v>
      </c>
      <c r="P13" s="7">
        <f t="shared" si="10"/>
        <v>-388.90855498540327</v>
      </c>
      <c r="Q13" s="7">
        <f>+IF(Q8&lt;$B$7,Q11,Q11/0.9342)</f>
        <v>-409.37742630042402</v>
      </c>
      <c r="R13" s="7">
        <f t="shared" ref="R13:U13" si="11">+IF(R8&lt;$B$7,R11,R11/0.9342)</f>
        <v>-511.72178287553015</v>
      </c>
      <c r="S13" s="7">
        <f t="shared" si="11"/>
        <v>-614.06613945063611</v>
      </c>
      <c r="T13" s="7">
        <f t="shared" si="11"/>
        <v>-716.41049602574208</v>
      </c>
      <c r="U13" s="7">
        <f t="shared" si="11"/>
        <v>-818.75485260084804</v>
      </c>
    </row>
    <row r="16" spans="1:21" ht="19" x14ac:dyDescent="0.2">
      <c r="A16" s="1" t="s">
        <v>1</v>
      </c>
      <c r="B16" s="2" t="s">
        <v>2</v>
      </c>
    </row>
    <row r="17" spans="1:21" ht="24.5" customHeight="1" x14ac:dyDescent="0.2">
      <c r="A17" s="4" t="s">
        <v>3</v>
      </c>
      <c r="B17" s="13">
        <v>10.15</v>
      </c>
      <c r="C17" s="14">
        <f>C18/151.67</f>
        <v>10.549218698490144</v>
      </c>
      <c r="D17" s="14">
        <f t="shared" ref="D17:U17" si="12">D18/151.67</f>
        <v>11.208544867145777</v>
      </c>
      <c r="E17" s="14">
        <f t="shared" si="12"/>
        <v>11.867871035801413</v>
      </c>
      <c r="F17" s="14">
        <f t="shared" si="12"/>
        <v>12.527197204457046</v>
      </c>
      <c r="G17" s="14">
        <f t="shared" si="12"/>
        <v>13.18652337311268</v>
      </c>
      <c r="H17" s="14">
        <f t="shared" si="12"/>
        <v>14.505175710423948</v>
      </c>
      <c r="I17" s="14">
        <f t="shared" si="12"/>
        <v>15.823828047735216</v>
      </c>
      <c r="J17" s="14">
        <f t="shared" si="12"/>
        <v>17.142480385046483</v>
      </c>
      <c r="K17" s="14">
        <f t="shared" si="12"/>
        <v>18.461132722357753</v>
      </c>
      <c r="L17" s="14">
        <f t="shared" si="12"/>
        <v>19.77978505966902</v>
      </c>
      <c r="M17" s="14">
        <f t="shared" si="12"/>
        <v>21.428100481308103</v>
      </c>
      <c r="N17" s="14">
        <f t="shared" si="12"/>
        <v>23.07641590294719</v>
      </c>
      <c r="O17" s="14">
        <f t="shared" si="12"/>
        <v>24.724731324586276</v>
      </c>
      <c r="P17" s="14">
        <f t="shared" si="12"/>
        <v>26.373046746225359</v>
      </c>
      <c r="Q17" s="14">
        <f t="shared" si="12"/>
        <v>28.021362167864446</v>
      </c>
      <c r="R17" s="14">
        <f t="shared" si="12"/>
        <v>29.669677589503529</v>
      </c>
      <c r="S17" s="14">
        <f t="shared" si="12"/>
        <v>32.966308432781702</v>
      </c>
      <c r="T17" s="14">
        <f t="shared" si="12"/>
        <v>39.559570119338041</v>
      </c>
      <c r="U17" s="14">
        <f t="shared" si="12"/>
        <v>46.15283180589438</v>
      </c>
    </row>
    <row r="18" spans="1:21" ht="24.5" customHeight="1" x14ac:dyDescent="0.2">
      <c r="A18" s="4" t="s">
        <v>4</v>
      </c>
      <c r="B18" s="15">
        <v>1539.42</v>
      </c>
      <c r="C18" s="15">
        <v>1600</v>
      </c>
      <c r="D18" s="15">
        <v>1700</v>
      </c>
      <c r="E18" s="15">
        <v>1800</v>
      </c>
      <c r="F18" s="15">
        <v>1900</v>
      </c>
      <c r="G18" s="15">
        <v>2000</v>
      </c>
      <c r="H18" s="15">
        <v>2200</v>
      </c>
      <c r="I18" s="15">
        <v>2400</v>
      </c>
      <c r="J18" s="15">
        <v>2600</v>
      </c>
      <c r="K18" s="15">
        <v>2800</v>
      </c>
      <c r="L18" s="15">
        <v>3000</v>
      </c>
      <c r="M18" s="15">
        <v>3250</v>
      </c>
      <c r="N18" s="15">
        <v>3500</v>
      </c>
      <c r="O18" s="15">
        <v>3750</v>
      </c>
      <c r="P18" s="15">
        <v>4000</v>
      </c>
      <c r="Q18" s="15">
        <v>4250</v>
      </c>
      <c r="R18" s="15">
        <v>4500</v>
      </c>
      <c r="S18" s="15">
        <v>5000</v>
      </c>
      <c r="T18" s="15">
        <v>6000</v>
      </c>
      <c r="U18" s="15">
        <v>7000</v>
      </c>
    </row>
    <row r="19" spans="1:21" ht="24.5" customHeight="1" x14ac:dyDescent="0.2">
      <c r="A19" s="8" t="s">
        <v>5</v>
      </c>
      <c r="B19" s="9">
        <f>B18*0.792</f>
        <v>1219.22064</v>
      </c>
      <c r="C19" s="9">
        <f t="shared" ref="C19:D19" si="13">C18*0.792</f>
        <v>1267.2</v>
      </c>
      <c r="D19" s="9">
        <f t="shared" si="13"/>
        <v>1346.4</v>
      </c>
      <c r="E19" s="9">
        <f>E18*0.78</f>
        <v>1404</v>
      </c>
      <c r="F19" s="9">
        <f t="shared" ref="F19:U19" si="14">F18*0.78</f>
        <v>1482</v>
      </c>
      <c r="G19" s="9">
        <f t="shared" si="14"/>
        <v>1560</v>
      </c>
      <c r="H19" s="9">
        <f t="shared" si="14"/>
        <v>1716</v>
      </c>
      <c r="I19" s="9">
        <f t="shared" si="14"/>
        <v>1872</v>
      </c>
      <c r="J19" s="9">
        <f t="shared" si="14"/>
        <v>2028</v>
      </c>
      <c r="K19" s="9">
        <f t="shared" si="14"/>
        <v>2184</v>
      </c>
      <c r="L19" s="9">
        <f t="shared" si="14"/>
        <v>2340</v>
      </c>
      <c r="M19" s="9">
        <f t="shared" si="14"/>
        <v>2535</v>
      </c>
      <c r="N19" s="9">
        <f t="shared" si="14"/>
        <v>2730</v>
      </c>
      <c r="O19" s="9">
        <f t="shared" si="14"/>
        <v>2925</v>
      </c>
      <c r="P19" s="9">
        <f t="shared" si="14"/>
        <v>3120</v>
      </c>
      <c r="Q19" s="9">
        <f t="shared" si="14"/>
        <v>3315</v>
      </c>
      <c r="R19" s="9">
        <f t="shared" si="14"/>
        <v>3510</v>
      </c>
      <c r="S19" s="9">
        <f t="shared" si="14"/>
        <v>3900</v>
      </c>
      <c r="T19" s="9">
        <f t="shared" si="14"/>
        <v>4680</v>
      </c>
      <c r="U19" s="9">
        <f t="shared" si="14"/>
        <v>5460</v>
      </c>
    </row>
    <row r="20" spans="1:21" ht="24.5" hidden="1" customHeight="1" x14ac:dyDescent="0.2">
      <c r="A20" s="4" t="s">
        <v>6</v>
      </c>
      <c r="B20" s="7">
        <f>B18*0.7</f>
        <v>1077.5940000000001</v>
      </c>
      <c r="C20" s="7">
        <f t="shared" ref="C20:U20" si="15">C18*0.7</f>
        <v>1120</v>
      </c>
      <c r="D20" s="7">
        <f t="shared" si="15"/>
        <v>1190</v>
      </c>
      <c r="E20" s="7">
        <f t="shared" si="15"/>
        <v>1260</v>
      </c>
      <c r="F20" s="7">
        <f t="shared" si="15"/>
        <v>1330</v>
      </c>
      <c r="G20" s="7">
        <f t="shared" si="15"/>
        <v>1400</v>
      </c>
      <c r="H20" s="7">
        <f t="shared" si="15"/>
        <v>1540</v>
      </c>
      <c r="I20" s="7">
        <f t="shared" si="15"/>
        <v>1680</v>
      </c>
      <c r="J20" s="7">
        <f t="shared" si="15"/>
        <v>1819.9999999999998</v>
      </c>
      <c r="K20" s="7">
        <f t="shared" si="15"/>
        <v>1959.9999999999998</v>
      </c>
      <c r="L20" s="7">
        <f t="shared" si="15"/>
        <v>2100</v>
      </c>
      <c r="M20" s="7">
        <f t="shared" si="15"/>
        <v>2275</v>
      </c>
      <c r="N20" s="7">
        <f t="shared" si="15"/>
        <v>2450</v>
      </c>
      <c r="O20" s="7">
        <f t="shared" si="15"/>
        <v>2625</v>
      </c>
      <c r="P20" s="7">
        <f t="shared" si="15"/>
        <v>2800</v>
      </c>
      <c r="Q20" s="7">
        <f t="shared" si="15"/>
        <v>2975</v>
      </c>
      <c r="R20" s="7">
        <f t="shared" si="15"/>
        <v>3150</v>
      </c>
      <c r="S20" s="7">
        <f t="shared" si="15"/>
        <v>3500</v>
      </c>
      <c r="T20" s="7">
        <f t="shared" si="15"/>
        <v>4200</v>
      </c>
      <c r="U20" s="7">
        <f t="shared" si="15"/>
        <v>4900</v>
      </c>
    </row>
    <row r="21" spans="1:21" ht="24.5" hidden="1" customHeight="1" x14ac:dyDescent="0.2">
      <c r="A21" s="4" t="s">
        <v>7</v>
      </c>
      <c r="B21" s="7">
        <f>B20-(B20*0.9825*6.7%)</f>
        <v>1006.658680965</v>
      </c>
      <c r="C21" s="7">
        <f t="shared" ref="C21:U21" si="16">C20-(C20*0.9825*6.7%)</f>
        <v>1046.2732000000001</v>
      </c>
      <c r="D21" s="7">
        <f t="shared" si="16"/>
        <v>1111.6652750000001</v>
      </c>
      <c r="E21" s="7">
        <f t="shared" si="16"/>
        <v>1177.05735</v>
      </c>
      <c r="F21" s="7">
        <f t="shared" si="16"/>
        <v>1242.449425</v>
      </c>
      <c r="G21" s="7">
        <f t="shared" si="16"/>
        <v>1307.8415</v>
      </c>
      <c r="H21" s="7">
        <f t="shared" si="16"/>
        <v>1438.62565</v>
      </c>
      <c r="I21" s="7">
        <f t="shared" si="16"/>
        <v>1569.4097999999999</v>
      </c>
      <c r="J21" s="7">
        <f t="shared" si="16"/>
        <v>1700.1939499999999</v>
      </c>
      <c r="K21" s="7">
        <f t="shared" si="16"/>
        <v>1830.9780999999998</v>
      </c>
      <c r="L21" s="7">
        <f t="shared" si="16"/>
        <v>1961.76225</v>
      </c>
      <c r="M21" s="7">
        <f t="shared" si="16"/>
        <v>2125.2424375000001</v>
      </c>
      <c r="N21" s="7">
        <f t="shared" si="16"/>
        <v>2288.7226249999999</v>
      </c>
      <c r="O21" s="7">
        <f t="shared" si="16"/>
        <v>2452.2028125000002</v>
      </c>
      <c r="P21" s="7">
        <f t="shared" si="16"/>
        <v>2615.683</v>
      </c>
      <c r="Q21" s="7">
        <f t="shared" si="16"/>
        <v>2779.1631874999998</v>
      </c>
      <c r="R21" s="7">
        <f t="shared" si="16"/>
        <v>2942.6433750000001</v>
      </c>
      <c r="S21" s="7">
        <f t="shared" si="16"/>
        <v>3269.6037500000002</v>
      </c>
      <c r="T21" s="7">
        <f t="shared" si="16"/>
        <v>3923.5245</v>
      </c>
      <c r="U21" s="7">
        <f t="shared" si="16"/>
        <v>4577.4452499999998</v>
      </c>
    </row>
    <row r="22" spans="1:21" ht="24.5" customHeight="1" x14ac:dyDescent="0.2">
      <c r="A22" s="8" t="s">
        <v>8</v>
      </c>
      <c r="B22" s="9">
        <f>IF(B21&lt;$B$7,$B$7,B21)</f>
        <v>1219.2179999464081</v>
      </c>
      <c r="C22" s="9">
        <f t="shared" ref="C22:U22" si="17">IF(C21&lt;$B$7,$B$7,C21)</f>
        <v>1219.2179999464081</v>
      </c>
      <c r="D22" s="9">
        <f t="shared" si="17"/>
        <v>1219.2179999464081</v>
      </c>
      <c r="E22" s="9">
        <f t="shared" si="17"/>
        <v>1219.2179999464081</v>
      </c>
      <c r="F22" s="9">
        <f t="shared" si="17"/>
        <v>1242.449425</v>
      </c>
      <c r="G22" s="9">
        <f t="shared" si="17"/>
        <v>1307.8415</v>
      </c>
      <c r="H22" s="9">
        <f t="shared" si="17"/>
        <v>1438.62565</v>
      </c>
      <c r="I22" s="9">
        <f t="shared" si="17"/>
        <v>1569.4097999999999</v>
      </c>
      <c r="J22" s="9">
        <f t="shared" si="17"/>
        <v>1700.1939499999999</v>
      </c>
      <c r="K22" s="9">
        <f t="shared" si="17"/>
        <v>1830.9780999999998</v>
      </c>
      <c r="L22" s="9">
        <f t="shared" si="17"/>
        <v>1961.76225</v>
      </c>
      <c r="M22" s="9">
        <f t="shared" si="17"/>
        <v>2125.2424375000001</v>
      </c>
      <c r="N22" s="9">
        <f t="shared" si="17"/>
        <v>2288.7226249999999</v>
      </c>
      <c r="O22" s="9">
        <f t="shared" si="17"/>
        <v>2452.2028125000002</v>
      </c>
      <c r="P22" s="9">
        <f t="shared" si="17"/>
        <v>2615.683</v>
      </c>
      <c r="Q22" s="9">
        <f t="shared" si="17"/>
        <v>2779.1631874999998</v>
      </c>
      <c r="R22" s="9">
        <f t="shared" si="17"/>
        <v>2942.6433750000001</v>
      </c>
      <c r="S22" s="9">
        <f t="shared" si="17"/>
        <v>3269.6037500000002</v>
      </c>
      <c r="T22" s="9">
        <f t="shared" si="17"/>
        <v>3923.5245</v>
      </c>
      <c r="U22" s="9">
        <f t="shared" si="17"/>
        <v>4577.4452499999998</v>
      </c>
    </row>
    <row r="23" spans="1:21" ht="24.5" customHeight="1" x14ac:dyDescent="0.2">
      <c r="A23" s="4" t="s">
        <v>9</v>
      </c>
      <c r="B23" s="10">
        <f>B22-B19</f>
        <v>-2.6400535919037793E-3</v>
      </c>
      <c r="C23" s="10">
        <f t="shared" ref="C23:U23" si="18">C22-C19</f>
        <v>-47.982000053591946</v>
      </c>
      <c r="D23" s="10">
        <f t="shared" si="18"/>
        <v>-127.18200005359199</v>
      </c>
      <c r="E23" s="10">
        <f t="shared" si="18"/>
        <v>-184.7820000535919</v>
      </c>
      <c r="F23" s="10">
        <f t="shared" si="18"/>
        <v>-239.55057499999998</v>
      </c>
      <c r="G23" s="10">
        <f t="shared" si="18"/>
        <v>-252.1585</v>
      </c>
      <c r="H23" s="10">
        <f t="shared" si="18"/>
        <v>-277.37435000000005</v>
      </c>
      <c r="I23" s="10">
        <f t="shared" si="18"/>
        <v>-302.5902000000001</v>
      </c>
      <c r="J23" s="10">
        <f t="shared" si="18"/>
        <v>-327.80605000000014</v>
      </c>
      <c r="K23" s="10">
        <f t="shared" si="18"/>
        <v>-353.02190000000019</v>
      </c>
      <c r="L23" s="10">
        <f t="shared" si="18"/>
        <v>-378.23775000000001</v>
      </c>
      <c r="M23" s="10">
        <f t="shared" si="18"/>
        <v>-409.75756249999995</v>
      </c>
      <c r="N23" s="10">
        <f t="shared" si="18"/>
        <v>-441.27737500000012</v>
      </c>
      <c r="O23" s="10">
        <f t="shared" si="18"/>
        <v>-472.79718749999984</v>
      </c>
      <c r="P23" s="10">
        <f t="shared" si="18"/>
        <v>-504.31700000000001</v>
      </c>
      <c r="Q23" s="10">
        <f t="shared" si="18"/>
        <v>-535.83681250000018</v>
      </c>
      <c r="R23" s="10">
        <f t="shared" si="18"/>
        <v>-567.35662499999989</v>
      </c>
      <c r="S23" s="10">
        <f t="shared" si="18"/>
        <v>-630.39624999999978</v>
      </c>
      <c r="T23" s="10">
        <f t="shared" si="18"/>
        <v>-756.47550000000001</v>
      </c>
      <c r="U23" s="10">
        <f t="shared" si="18"/>
        <v>-882.55475000000024</v>
      </c>
    </row>
    <row r="24" spans="1:21" ht="24.5" customHeight="1" x14ac:dyDescent="0.2">
      <c r="A24" s="4" t="s">
        <v>10</v>
      </c>
      <c r="B24" s="11">
        <f>B23/B19</f>
        <v>-2.1653616296257741E-6</v>
      </c>
      <c r="C24" s="11">
        <f>C23/C19</f>
        <v>-3.7864583375624955E-2</v>
      </c>
      <c r="D24" s="11">
        <f t="shared" ref="D24:U24" si="19">D23/D19</f>
        <v>-9.4460784353529392E-2</v>
      </c>
      <c r="E24" s="11">
        <f t="shared" si="19"/>
        <v>-0.13161111114928198</v>
      </c>
      <c r="F24" s="11">
        <f t="shared" si="19"/>
        <v>-0.1616400641025641</v>
      </c>
      <c r="G24" s="11">
        <f t="shared" si="19"/>
        <v>-0.1616400641025641</v>
      </c>
      <c r="H24" s="11">
        <f t="shared" si="19"/>
        <v>-0.16164006410256412</v>
      </c>
      <c r="I24" s="11">
        <f t="shared" si="19"/>
        <v>-0.16164006410256415</v>
      </c>
      <c r="J24" s="11">
        <f t="shared" si="19"/>
        <v>-0.16164006410256418</v>
      </c>
      <c r="K24" s="11">
        <f t="shared" si="19"/>
        <v>-0.16164006410256418</v>
      </c>
      <c r="L24" s="11">
        <f t="shared" si="19"/>
        <v>-0.1616400641025641</v>
      </c>
      <c r="M24" s="11">
        <f t="shared" si="19"/>
        <v>-0.1616400641025641</v>
      </c>
      <c r="N24" s="11">
        <f t="shared" si="19"/>
        <v>-0.16164006410256415</v>
      </c>
      <c r="O24" s="11">
        <f t="shared" si="19"/>
        <v>-0.16164006410256404</v>
      </c>
      <c r="P24" s="11">
        <f t="shared" si="19"/>
        <v>-0.1616400641025641</v>
      </c>
      <c r="Q24" s="11">
        <f t="shared" si="19"/>
        <v>-0.16164006410256415</v>
      </c>
      <c r="R24" s="11">
        <f t="shared" si="19"/>
        <v>-0.16164006410256407</v>
      </c>
      <c r="S24" s="11">
        <f t="shared" si="19"/>
        <v>-0.16164006410256404</v>
      </c>
      <c r="T24" s="11">
        <f t="shared" si="19"/>
        <v>-0.1616400641025641</v>
      </c>
      <c r="U24" s="11">
        <f t="shared" si="19"/>
        <v>-0.16164006410256415</v>
      </c>
    </row>
    <row r="25" spans="1:21" ht="24.5" customHeight="1" x14ac:dyDescent="0.2">
      <c r="A25" s="12" t="s">
        <v>11</v>
      </c>
      <c r="B25" s="7">
        <f>+IF(B20&lt;$B$7,B23,B23/0.9342)</f>
        <v>-2.6400535919037793E-3</v>
      </c>
      <c r="C25" s="7">
        <f t="shared" ref="C25:G25" si="20">+IF(C20&lt;$B$7,C23,C23/0.9342)</f>
        <v>-47.982000053591946</v>
      </c>
      <c r="D25" s="7">
        <f t="shared" si="20"/>
        <v>-127.18200005359199</v>
      </c>
      <c r="E25" s="7">
        <f t="shared" si="20"/>
        <v>-197.79704565788043</v>
      </c>
      <c r="F25" s="7">
        <f t="shared" si="20"/>
        <v>-256.42322307856989</v>
      </c>
      <c r="G25" s="7">
        <f t="shared" si="20"/>
        <v>-269.91918218796832</v>
      </c>
      <c r="H25" s="7">
        <f>+IF(H20&lt;$B$7,H23,H23/0.9342)</f>
        <v>-296.91110040676517</v>
      </c>
      <c r="I25" s="7">
        <f t="shared" ref="I25:J25" si="21">+IF(I20&lt;$B$7,I23,I23/0.9342)</f>
        <v>-323.90301862556208</v>
      </c>
      <c r="J25" s="7">
        <f t="shared" si="21"/>
        <v>-350.89493684435894</v>
      </c>
      <c r="K25" s="7">
        <f>+IF(K20&lt;$B$7,K23,K23/0.9342)</f>
        <v>-377.88685506315585</v>
      </c>
      <c r="L25" s="7">
        <f t="shared" ref="L25:P25" si="22">+IF(L20&lt;$B$7,L23,L23/0.9342)</f>
        <v>-404.87877328195248</v>
      </c>
      <c r="M25" s="7">
        <f t="shared" si="22"/>
        <v>-438.61867105544843</v>
      </c>
      <c r="N25" s="7">
        <f t="shared" si="22"/>
        <v>-472.35856882894467</v>
      </c>
      <c r="O25" s="7">
        <f t="shared" si="22"/>
        <v>-506.0984666024404</v>
      </c>
      <c r="P25" s="7">
        <f t="shared" si="22"/>
        <v>-539.83836437593664</v>
      </c>
      <c r="Q25" s="7">
        <f>+IF(Q20&lt;$B$7,Q23,Q23/0.9342)</f>
        <v>-573.57826214943282</v>
      </c>
      <c r="R25" s="7">
        <f t="shared" ref="R25:U25" si="23">+IF(R20&lt;$B$7,R23,R23/0.9342)</f>
        <v>-607.31815992292854</v>
      </c>
      <c r="S25" s="7">
        <f t="shared" si="23"/>
        <v>-674.79795546992057</v>
      </c>
      <c r="T25" s="7">
        <f t="shared" si="23"/>
        <v>-809.75754656390495</v>
      </c>
      <c r="U25" s="7">
        <f t="shared" si="23"/>
        <v>-944.71713765788934</v>
      </c>
    </row>
  </sheetData>
  <mergeCells count="1">
    <mergeCell ref="A1:U1"/>
  </mergeCells>
  <pageMargins left="0.70866141732283472" right="0.70866141732283472" top="1.3385826771653544" bottom="0.74803149606299213" header="0.31496062992125984" footer="0.31496062992125984"/>
  <pageSetup paperSize="9" scale="67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Simulateur</vt:lpstr>
      <vt:lpstr>Impacts selon rému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Mickael HUREL</dc:creator>
  <cp:lastModifiedBy>Pierre PERROY</cp:lastModifiedBy>
  <cp:lastPrinted>2020-03-18T18:06:49Z</cp:lastPrinted>
  <dcterms:created xsi:type="dcterms:W3CDTF">2020-03-18T18:02:35Z</dcterms:created>
  <dcterms:modified xsi:type="dcterms:W3CDTF">2020-03-19T11:13:55Z</dcterms:modified>
</cp:coreProperties>
</file>